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620"/>
  </bookViews>
  <sheets>
    <sheet name="Main" sheetId="1" r:id="rId1"/>
    <sheet name="Map" sheetId="3" r:id="rId2"/>
    <sheet name="Data" sheetId="2" r:id="rId3"/>
  </sheets>
  <calcPr calcId="145621"/>
</workbook>
</file>

<file path=xl/calcChain.xml><?xml version="1.0" encoding="utf-8"?>
<calcChain xmlns="http://schemas.openxmlformats.org/spreadsheetml/2006/main">
  <c r="T10" i="2" l="1"/>
  <c r="V3" i="2" l="1"/>
  <c r="V4" i="2"/>
  <c r="V5" i="2"/>
  <c r="V6" i="2"/>
  <c r="V7" i="2"/>
  <c r="V8" i="2"/>
  <c r="V9" i="2"/>
  <c r="V10" i="2"/>
  <c r="V2" i="2"/>
  <c r="U3" i="2"/>
  <c r="U4" i="2"/>
  <c r="U5" i="2"/>
  <c r="U6" i="2"/>
  <c r="U7" i="2"/>
  <c r="U8" i="2"/>
  <c r="U9" i="2"/>
  <c r="U10" i="2"/>
  <c r="U2" i="2"/>
  <c r="T3" i="2"/>
  <c r="T4" i="2"/>
  <c r="T5" i="2"/>
  <c r="T6" i="2"/>
  <c r="T7" i="2"/>
  <c r="T8" i="2"/>
  <c r="T9" i="2"/>
  <c r="T2" i="2"/>
  <c r="B11" i="1" l="1"/>
  <c r="I2" i="1" l="1"/>
  <c r="L2" i="1" s="1"/>
  <c r="M2" i="1"/>
  <c r="I3" i="1"/>
  <c r="M3" i="1"/>
  <c r="I4" i="1"/>
  <c r="L4" i="1" s="1"/>
  <c r="M4" i="1"/>
  <c r="I5" i="1"/>
  <c r="L5" i="1" s="1"/>
  <c r="M5" i="1"/>
  <c r="I6" i="1"/>
  <c r="L6" i="1" s="1"/>
  <c r="M6" i="1"/>
  <c r="I7" i="1"/>
  <c r="L7" i="1" s="1"/>
  <c r="M7" i="1"/>
  <c r="I8" i="1"/>
  <c r="L8" i="1" s="1"/>
  <c r="M8" i="1"/>
  <c r="I9" i="1"/>
  <c r="L9" i="1" s="1"/>
  <c r="M9" i="1"/>
  <c r="I10" i="1"/>
  <c r="L10" i="1" s="1"/>
  <c r="M10" i="1"/>
  <c r="K3" i="1" l="1"/>
  <c r="L3" i="1"/>
  <c r="J8" i="1"/>
  <c r="V8" i="3" s="1"/>
  <c r="AR1" i="3" s="1"/>
  <c r="AS1" i="3" s="1"/>
  <c r="J7" i="1"/>
  <c r="V7" i="3" s="1"/>
  <c r="AP13" i="3" s="1"/>
  <c r="AQ13" i="3" s="1"/>
  <c r="J6" i="1"/>
  <c r="V6" i="3" s="1"/>
  <c r="AN1" i="3" s="1"/>
  <c r="AO1" i="3" s="1"/>
  <c r="J4" i="1"/>
  <c r="V4" i="3" s="1"/>
  <c r="AJ1" i="3" s="1"/>
  <c r="AK1" i="3" s="1"/>
  <c r="J3" i="1"/>
  <c r="V3" i="3" s="1"/>
  <c r="AH13" i="3" s="1"/>
  <c r="AI13" i="3" s="1"/>
  <c r="J2" i="1"/>
  <c r="J5" i="1"/>
  <c r="V5" i="3" s="1"/>
  <c r="AL21" i="3" s="1"/>
  <c r="AM21" i="3" s="1"/>
  <c r="J10" i="1"/>
  <c r="V10" i="3" s="1"/>
  <c r="AV3" i="3" s="1"/>
  <c r="AW3" i="3" s="1"/>
  <c r="J9" i="1"/>
  <c r="V9" i="3" s="1"/>
  <c r="AT14" i="3" s="1"/>
  <c r="AU14" i="3" s="1"/>
  <c r="K7" i="1"/>
  <c r="K5" i="1"/>
  <c r="K9" i="1"/>
  <c r="K10" i="1"/>
  <c r="K8" i="1"/>
  <c r="K6" i="1"/>
  <c r="K4" i="1"/>
  <c r="K2" i="1"/>
  <c r="AT4" i="3"/>
  <c r="AU4" i="3" s="1"/>
  <c r="AR4" i="3"/>
  <c r="AS4" i="3" s="1"/>
  <c r="AR12" i="3"/>
  <c r="AS12" i="3" s="1"/>
  <c r="AR22" i="3"/>
  <c r="AS22" i="3" s="1"/>
  <c r="D3" i="1"/>
  <c r="G3" i="1" s="1"/>
  <c r="D4" i="1"/>
  <c r="E4" i="1" s="1"/>
  <c r="D5" i="1"/>
  <c r="G5" i="1" s="1"/>
  <c r="D6" i="1"/>
  <c r="E6" i="1" s="1"/>
  <c r="D7" i="1"/>
  <c r="G7" i="1" s="1"/>
  <c r="D8" i="1"/>
  <c r="E8" i="1" s="1"/>
  <c r="D9" i="1"/>
  <c r="G9" i="1" s="1"/>
  <c r="D10" i="1"/>
  <c r="E10" i="1" s="1"/>
  <c r="D2" i="1"/>
  <c r="E2" i="1" s="1"/>
  <c r="H3" i="1"/>
  <c r="H4" i="1"/>
  <c r="H5" i="1"/>
  <c r="H6" i="1"/>
  <c r="H7" i="1"/>
  <c r="H8" i="1"/>
  <c r="H9" i="1"/>
  <c r="H10" i="1"/>
  <c r="H2" i="1"/>
  <c r="V2" i="3" l="1"/>
  <c r="AF1" i="3" s="1"/>
  <c r="AG1" i="3" s="1"/>
  <c r="AP9" i="3"/>
  <c r="AQ9" i="3" s="1"/>
  <c r="AP22" i="3"/>
  <c r="AQ22" i="3" s="1"/>
  <c r="AV12" i="3"/>
  <c r="AW12" i="3" s="1"/>
  <c r="AN19" i="3"/>
  <c r="AO19" i="3" s="1"/>
  <c r="AJ14" i="3"/>
  <c r="AK14" i="3" s="1"/>
  <c r="AH16" i="3"/>
  <c r="AI16" i="3" s="1"/>
  <c r="AH1" i="3"/>
  <c r="AI1" i="3" s="1"/>
  <c r="AN20" i="3"/>
  <c r="AO20" i="3" s="1"/>
  <c r="AN23" i="3"/>
  <c r="AO23" i="3" s="1"/>
  <c r="AR16" i="3"/>
  <c r="AS16" i="3" s="1"/>
  <c r="AR8" i="3"/>
  <c r="AS8" i="3" s="1"/>
  <c r="AN3" i="3"/>
  <c r="AO3" i="3" s="1"/>
  <c r="AL19" i="3"/>
  <c r="AM19" i="3" s="1"/>
  <c r="AH3" i="3"/>
  <c r="AI3" i="3" s="1"/>
  <c r="AJ23" i="3"/>
  <c r="AK23" i="3" s="1"/>
  <c r="AJ6" i="3"/>
  <c r="AK6" i="3" s="1"/>
  <c r="AV20" i="3"/>
  <c r="AW20" i="3" s="1"/>
  <c r="AV4" i="3"/>
  <c r="AW4" i="3" s="1"/>
  <c r="AP1" i="3"/>
  <c r="AQ1" i="3" s="1"/>
  <c r="AH14" i="3"/>
  <c r="AI14" i="3" s="1"/>
  <c r="AH18" i="3"/>
  <c r="AI18" i="3" s="1"/>
  <c r="AR21" i="3"/>
  <c r="AS21" i="3" s="1"/>
  <c r="AN24" i="3"/>
  <c r="AO24" i="3" s="1"/>
  <c r="AR18" i="3"/>
  <c r="AS18" i="3" s="1"/>
  <c r="AR14" i="3"/>
  <c r="AS14" i="3" s="1"/>
  <c r="AR10" i="3"/>
  <c r="AS10" i="3" s="1"/>
  <c r="AR6" i="3"/>
  <c r="AS6" i="3" s="1"/>
  <c r="AR2" i="3"/>
  <c r="AS2" i="3" s="1"/>
  <c r="AN11" i="3"/>
  <c r="AO11" i="3" s="1"/>
  <c r="AT1" i="3"/>
  <c r="AU1" i="3" s="1"/>
  <c r="AL9" i="3"/>
  <c r="AM9" i="3" s="1"/>
  <c r="AT18" i="3"/>
  <c r="AU18" i="3" s="1"/>
  <c r="AT19" i="3"/>
  <c r="AU19" i="3" s="1"/>
  <c r="AJ21" i="3"/>
  <c r="AK21" i="3" s="1"/>
  <c r="AJ18" i="3"/>
  <c r="AK18" i="3" s="1"/>
  <c r="AJ10" i="3"/>
  <c r="AK10" i="3" s="1"/>
  <c r="AJ2" i="3"/>
  <c r="AK2" i="3" s="1"/>
  <c r="AP5" i="3"/>
  <c r="AQ5" i="3" s="1"/>
  <c r="AV24" i="3"/>
  <c r="AW24" i="3" s="1"/>
  <c r="AV16" i="3"/>
  <c r="AW16" i="3" s="1"/>
  <c r="AV8" i="3"/>
  <c r="AW8" i="3" s="1"/>
  <c r="AP16" i="3"/>
  <c r="AQ16" i="3" s="1"/>
  <c r="AJ16" i="3"/>
  <c r="AK16" i="3" s="1"/>
  <c r="AJ12" i="3"/>
  <c r="AK12" i="3" s="1"/>
  <c r="AJ8" i="3"/>
  <c r="AK8" i="3" s="1"/>
  <c r="AJ4" i="3"/>
  <c r="AK4" i="3" s="1"/>
  <c r="AP7" i="3"/>
  <c r="AQ7" i="3" s="1"/>
  <c r="AP11" i="3"/>
  <c r="AQ11" i="3" s="1"/>
  <c r="AP20" i="3"/>
  <c r="AQ20" i="3" s="1"/>
  <c r="AP24" i="3"/>
  <c r="AQ24" i="3" s="1"/>
  <c r="AV22" i="3"/>
  <c r="AW22" i="3" s="1"/>
  <c r="AV18" i="3"/>
  <c r="AW18" i="3" s="1"/>
  <c r="AV14" i="3"/>
  <c r="AW14" i="3" s="1"/>
  <c r="AV10" i="3"/>
  <c r="AW10" i="3" s="1"/>
  <c r="AV6" i="3"/>
  <c r="AW6" i="3" s="1"/>
  <c r="AV2" i="3"/>
  <c r="AW2" i="3" s="1"/>
  <c r="AP3" i="3"/>
  <c r="AQ3" i="3" s="1"/>
  <c r="AP18" i="3"/>
  <c r="AQ18" i="3" s="1"/>
  <c r="AP14" i="3"/>
  <c r="AQ14" i="3" s="1"/>
  <c r="AH15" i="3"/>
  <c r="AI15" i="3" s="1"/>
  <c r="AH17" i="3"/>
  <c r="AI17" i="3" s="1"/>
  <c r="AH19" i="3"/>
  <c r="AI19" i="3" s="1"/>
  <c r="AR20" i="3"/>
  <c r="AS20" i="3" s="1"/>
  <c r="AN21" i="3"/>
  <c r="AO21" i="3" s="1"/>
  <c r="AN22" i="3"/>
  <c r="AO22" i="3" s="1"/>
  <c r="AR23" i="3"/>
  <c r="AS23" i="3" s="1"/>
  <c r="AR24" i="3"/>
  <c r="AS24" i="3" s="1"/>
  <c r="AR19" i="3"/>
  <c r="AS19" i="3" s="1"/>
  <c r="AR17" i="3"/>
  <c r="AS17" i="3" s="1"/>
  <c r="AR15" i="3"/>
  <c r="AS15" i="3" s="1"/>
  <c r="AR13" i="3"/>
  <c r="AS13" i="3" s="1"/>
  <c r="AR11" i="3"/>
  <c r="AS11" i="3" s="1"/>
  <c r="AR9" i="3"/>
  <c r="AS9" i="3" s="1"/>
  <c r="AR7" i="3"/>
  <c r="AS7" i="3" s="1"/>
  <c r="AR5" i="3"/>
  <c r="AS5" i="3" s="1"/>
  <c r="AR3" i="3"/>
  <c r="AS3" i="3" s="1"/>
  <c r="AN15" i="3"/>
  <c r="AO15" i="3" s="1"/>
  <c r="AN7" i="3"/>
  <c r="AO7" i="3" s="1"/>
  <c r="AL15" i="3"/>
  <c r="AM15" i="3" s="1"/>
  <c r="AT8" i="3"/>
  <c r="AU8" i="3" s="1"/>
  <c r="AL1" i="3"/>
  <c r="AM1" i="3" s="1"/>
  <c r="AL5" i="3"/>
  <c r="AM5" i="3" s="1"/>
  <c r="AH8" i="3"/>
  <c r="AI8" i="3" s="1"/>
  <c r="AT22" i="3"/>
  <c r="AU22" i="3" s="1"/>
  <c r="AH11" i="3"/>
  <c r="AI11" i="3" s="1"/>
  <c r="AL22" i="3"/>
  <c r="AM22" i="3" s="1"/>
  <c r="AJ20" i="3"/>
  <c r="AK20" i="3" s="1"/>
  <c r="AJ22" i="3"/>
  <c r="AK22" i="3" s="1"/>
  <c r="AJ24" i="3"/>
  <c r="AK24" i="3" s="1"/>
  <c r="AJ19" i="3"/>
  <c r="AK19" i="3" s="1"/>
  <c r="AJ17" i="3"/>
  <c r="AK17" i="3" s="1"/>
  <c r="AJ15" i="3"/>
  <c r="AK15" i="3" s="1"/>
  <c r="AJ13" i="3"/>
  <c r="AK13" i="3" s="1"/>
  <c r="AJ11" i="3"/>
  <c r="AK11" i="3" s="1"/>
  <c r="AJ9" i="3"/>
  <c r="AK9" i="3" s="1"/>
  <c r="AJ7" i="3"/>
  <c r="AK7" i="3" s="1"/>
  <c r="AJ5" i="3"/>
  <c r="AK5" i="3" s="1"/>
  <c r="AJ3" i="3"/>
  <c r="AK3" i="3" s="1"/>
  <c r="AP6" i="3"/>
  <c r="AQ6" i="3" s="1"/>
  <c r="AP8" i="3"/>
  <c r="AQ8" i="3" s="1"/>
  <c r="AP10" i="3"/>
  <c r="AQ10" i="3" s="1"/>
  <c r="AP12" i="3"/>
  <c r="AQ12" i="3" s="1"/>
  <c r="AP21" i="3"/>
  <c r="AQ21" i="3" s="1"/>
  <c r="AP23" i="3"/>
  <c r="AQ23" i="3" s="1"/>
  <c r="AV1" i="3"/>
  <c r="AW1" i="3" s="1"/>
  <c r="AV23" i="3"/>
  <c r="AW23" i="3" s="1"/>
  <c r="AV21" i="3"/>
  <c r="AW21" i="3" s="1"/>
  <c r="AV19" i="3"/>
  <c r="AW19" i="3" s="1"/>
  <c r="AV17" i="3"/>
  <c r="AW17" i="3" s="1"/>
  <c r="AV15" i="3"/>
  <c r="AW15" i="3" s="1"/>
  <c r="AV13" i="3"/>
  <c r="AW13" i="3" s="1"/>
  <c r="AV11" i="3"/>
  <c r="AW11" i="3" s="1"/>
  <c r="AV9" i="3"/>
  <c r="AW9" i="3" s="1"/>
  <c r="AV7" i="3"/>
  <c r="AW7" i="3" s="1"/>
  <c r="AV5" i="3"/>
  <c r="AW5" i="3" s="1"/>
  <c r="AP4" i="3"/>
  <c r="AQ4" i="3" s="1"/>
  <c r="AP2" i="3"/>
  <c r="AQ2" i="3" s="1"/>
  <c r="AP19" i="3"/>
  <c r="AQ19" i="3" s="1"/>
  <c r="AP17" i="3"/>
  <c r="AQ17" i="3" s="1"/>
  <c r="AP15" i="3"/>
  <c r="AQ15" i="3" s="1"/>
  <c r="AN17" i="3"/>
  <c r="AO17" i="3" s="1"/>
  <c r="AN13" i="3"/>
  <c r="AO13" i="3" s="1"/>
  <c r="AN9" i="3"/>
  <c r="AO9" i="3" s="1"/>
  <c r="AN5" i="3"/>
  <c r="AO5" i="3" s="1"/>
  <c r="AL13" i="3"/>
  <c r="AM13" i="3" s="1"/>
  <c r="AL17" i="3"/>
  <c r="AM17" i="3" s="1"/>
  <c r="AT10" i="3"/>
  <c r="AU10" i="3" s="1"/>
  <c r="AT6" i="3"/>
  <c r="AU6" i="3" s="1"/>
  <c r="AT2" i="3"/>
  <c r="AU2" i="3" s="1"/>
  <c r="AL11" i="3"/>
  <c r="AM11" i="3" s="1"/>
  <c r="AL7" i="3"/>
  <c r="AM7" i="3" s="1"/>
  <c r="AL3" i="3"/>
  <c r="AM3" i="3" s="1"/>
  <c r="AH4" i="3"/>
  <c r="AI4" i="3" s="1"/>
  <c r="AH12" i="3"/>
  <c r="AI12" i="3" s="1"/>
  <c r="AT20" i="3"/>
  <c r="AU20" i="3" s="1"/>
  <c r="AH24" i="3"/>
  <c r="AI24" i="3" s="1"/>
  <c r="AH7" i="3"/>
  <c r="AI7" i="3" s="1"/>
  <c r="AT15" i="3"/>
  <c r="AU15" i="3" s="1"/>
  <c r="AH21" i="3"/>
  <c r="AI21" i="3" s="1"/>
  <c r="AT23" i="3"/>
  <c r="AU23" i="3" s="1"/>
  <c r="AN18" i="3"/>
  <c r="AO18" i="3" s="1"/>
  <c r="AN16" i="3"/>
  <c r="AO16" i="3" s="1"/>
  <c r="AN14" i="3"/>
  <c r="AO14" i="3" s="1"/>
  <c r="AN12" i="3"/>
  <c r="AO12" i="3" s="1"/>
  <c r="AN10" i="3"/>
  <c r="AO10" i="3" s="1"/>
  <c r="AN8" i="3"/>
  <c r="AO8" i="3" s="1"/>
  <c r="AN6" i="3"/>
  <c r="AO6" i="3" s="1"/>
  <c r="AN4" i="3"/>
  <c r="AO4" i="3" s="1"/>
  <c r="AN2" i="3"/>
  <c r="AO2" i="3" s="1"/>
  <c r="AL14" i="3"/>
  <c r="AM14" i="3" s="1"/>
  <c r="AL16" i="3"/>
  <c r="AM16" i="3" s="1"/>
  <c r="AL18" i="3"/>
  <c r="AM18" i="3" s="1"/>
  <c r="AT11" i="3"/>
  <c r="AU11" i="3" s="1"/>
  <c r="AT9" i="3"/>
  <c r="AU9" i="3" s="1"/>
  <c r="AT7" i="3"/>
  <c r="AU7" i="3" s="1"/>
  <c r="AT5" i="3"/>
  <c r="AU5" i="3" s="1"/>
  <c r="AT3" i="3"/>
  <c r="AU3" i="3" s="1"/>
  <c r="AT12" i="3"/>
  <c r="AU12" i="3" s="1"/>
  <c r="AL12" i="3"/>
  <c r="AM12" i="3" s="1"/>
  <c r="AL10" i="3"/>
  <c r="AM10" i="3" s="1"/>
  <c r="AL8" i="3"/>
  <c r="AM8" i="3" s="1"/>
  <c r="AL6" i="3"/>
  <c r="AM6" i="3" s="1"/>
  <c r="AL4" i="3"/>
  <c r="AM4" i="3" s="1"/>
  <c r="AL2" i="3"/>
  <c r="AM2" i="3" s="1"/>
  <c r="AH2" i="3"/>
  <c r="AI2" i="3" s="1"/>
  <c r="AH6" i="3"/>
  <c r="AI6" i="3" s="1"/>
  <c r="AH10" i="3"/>
  <c r="AI10" i="3" s="1"/>
  <c r="AT16" i="3"/>
  <c r="AU16" i="3" s="1"/>
  <c r="AH20" i="3"/>
  <c r="AI20" i="3" s="1"/>
  <c r="AH22" i="3"/>
  <c r="AI22" i="3" s="1"/>
  <c r="AL23" i="3"/>
  <c r="AM23" i="3" s="1"/>
  <c r="AT24" i="3"/>
  <c r="AU24" i="3" s="1"/>
  <c r="AH5" i="3"/>
  <c r="AI5" i="3" s="1"/>
  <c r="AH9" i="3"/>
  <c r="AI9" i="3" s="1"/>
  <c r="AT13" i="3"/>
  <c r="AU13" i="3" s="1"/>
  <c r="AT17" i="3"/>
  <c r="AU17" i="3" s="1"/>
  <c r="AL20" i="3"/>
  <c r="AM20" i="3" s="1"/>
  <c r="AT21" i="3"/>
  <c r="AU21" i="3" s="1"/>
  <c r="AH23" i="3"/>
  <c r="AI23" i="3" s="1"/>
  <c r="AL24" i="3"/>
  <c r="AM24" i="3" s="1"/>
  <c r="AF5" i="3"/>
  <c r="AG5" i="3" s="1"/>
  <c r="AF9" i="3"/>
  <c r="AG9" i="3" s="1"/>
  <c r="AF13" i="3"/>
  <c r="AG13" i="3" s="1"/>
  <c r="AF17" i="3"/>
  <c r="AG17" i="3" s="1"/>
  <c r="AF21" i="3"/>
  <c r="AG21" i="3" s="1"/>
  <c r="AF2" i="3"/>
  <c r="AG2" i="3" s="1"/>
  <c r="AF6" i="3"/>
  <c r="AG6" i="3" s="1"/>
  <c r="AF10" i="3"/>
  <c r="AG10" i="3" s="1"/>
  <c r="AF14" i="3"/>
  <c r="AG14" i="3" s="1"/>
  <c r="AF18" i="3"/>
  <c r="AG18" i="3" s="1"/>
  <c r="AF22" i="3"/>
  <c r="AG22" i="3" s="1"/>
  <c r="AF7" i="3"/>
  <c r="AG7" i="3" s="1"/>
  <c r="AF11" i="3"/>
  <c r="AG11" i="3" s="1"/>
  <c r="AF15" i="3"/>
  <c r="AG15" i="3" s="1"/>
  <c r="AF19" i="3"/>
  <c r="AG19" i="3" s="1"/>
  <c r="AF23" i="3"/>
  <c r="AG23" i="3" s="1"/>
  <c r="AF4" i="3"/>
  <c r="AG4" i="3" s="1"/>
  <c r="AF8" i="3"/>
  <c r="AG8" i="3" s="1"/>
  <c r="AF12" i="3"/>
  <c r="AG12" i="3" s="1"/>
  <c r="AF16" i="3"/>
  <c r="AG16" i="3" s="1"/>
  <c r="AF20" i="3"/>
  <c r="AG20" i="3" s="1"/>
  <c r="AF24" i="3"/>
  <c r="AG24" i="3" s="1"/>
  <c r="AF3" i="3"/>
  <c r="AG3" i="3" s="1"/>
  <c r="F10" i="1"/>
  <c r="F6" i="1"/>
  <c r="G10" i="1"/>
  <c r="G6" i="1"/>
  <c r="F8" i="1"/>
  <c r="F4" i="1"/>
  <c r="G8" i="1"/>
  <c r="G4" i="1"/>
  <c r="F9" i="1"/>
  <c r="F7" i="1"/>
  <c r="F5" i="1"/>
  <c r="F3" i="1"/>
  <c r="E9" i="1"/>
  <c r="E7" i="1"/>
  <c r="E5" i="1"/>
  <c r="E3" i="1"/>
  <c r="G2" i="1"/>
  <c r="F2" i="1"/>
  <c r="AA2" i="3" l="1"/>
  <c r="AB2" i="3" s="1"/>
  <c r="AE2" i="3" s="1"/>
  <c r="AA6" i="3"/>
  <c r="AB6" i="3" s="1"/>
  <c r="AC6" i="3" s="1"/>
  <c r="AD6" i="3" s="1"/>
  <c r="AA10" i="3"/>
  <c r="AB10" i="3" s="1"/>
  <c r="AE10" i="3" s="1"/>
  <c r="AA8" i="3"/>
  <c r="AB8" i="3" s="1"/>
  <c r="AA7" i="3"/>
  <c r="AB7" i="3" s="1"/>
  <c r="AA9" i="3"/>
  <c r="AB9" i="3" s="1"/>
  <c r="AE9" i="3" s="1"/>
  <c r="AC8" i="3" l="1"/>
  <c r="AD8" i="3" s="1"/>
  <c r="AC2" i="3"/>
  <c r="AD2" i="3" s="1"/>
  <c r="AE7" i="3"/>
  <c r="AE6" i="3"/>
  <c r="AE8" i="3"/>
  <c r="AC7" i="3"/>
  <c r="AD7" i="3" s="1"/>
  <c r="AC9" i="3"/>
  <c r="AD9" i="3" s="1"/>
  <c r="AC10" i="3"/>
  <c r="AD10" i="3" s="1"/>
  <c r="AA4" i="3"/>
  <c r="AB4" i="3" s="1"/>
  <c r="AA3" i="3"/>
  <c r="AA5" i="3"/>
  <c r="AB5" i="3" s="1"/>
  <c r="AC5" i="3" l="1"/>
  <c r="AD5" i="3" s="1"/>
  <c r="AE5" i="3"/>
  <c r="AE4" i="3"/>
  <c r="AB3" i="3"/>
  <c r="AC3" i="3" s="1"/>
  <c r="AD3" i="3" s="1"/>
  <c r="AC4" i="3"/>
  <c r="AD4" i="3" s="1"/>
  <c r="AE3" i="3" l="1"/>
</calcChain>
</file>

<file path=xl/sharedStrings.xml><?xml version="1.0" encoding="utf-8"?>
<sst xmlns="http://schemas.openxmlformats.org/spreadsheetml/2006/main" count="97" uniqueCount="80">
  <si>
    <t>陨石事件</t>
  </si>
  <si>
    <t>能源革命</t>
  </si>
  <si>
    <t>科技与生活</t>
  </si>
  <si>
    <t>生活的变革</t>
  </si>
  <si>
    <t>魔方军用化</t>
  </si>
  <si>
    <t>魔方军用化Ⅱ</t>
  </si>
  <si>
    <t>「微光」计划</t>
  </si>
  <si>
    <t>军备竞赛</t>
  </si>
  <si>
    <t>冷战升级</t>
  </si>
  <si>
    <t xml:space="preserve"> NA 海域西 D</t>
  </si>
  <si>
    <t xml:space="preserve"> NA 海域东北 D</t>
  </si>
  <si>
    <t xml:space="preserve"> 东大陆架 B</t>
  </si>
  <si>
    <t xml:space="preserve"> NA 海城东南 B</t>
  </si>
  <si>
    <t xml:space="preserve"> 西南洋脊 A</t>
  </si>
  <si>
    <t xml:space="preserve"> NA 海城东 B</t>
  </si>
  <si>
    <t xml:space="preserve"> NA 海域东北 B</t>
  </si>
  <si>
    <t xml:space="preserve"> NA 海域西北 B</t>
  </si>
  <si>
    <t xml:space="preserve"> NA 海域东北 A</t>
  </si>
  <si>
    <t xml:space="preserve"> 西大陆架 D</t>
  </si>
  <si>
    <t xml:space="preserve"> NA 海域西南 B</t>
  </si>
  <si>
    <t xml:space="preserve"> NA 海域西 C</t>
  </si>
  <si>
    <t xml:space="preserve"> NA 海域西南 C</t>
  </si>
  <si>
    <t xml:space="preserve"> NA 海域西南 A</t>
  </si>
  <si>
    <t xml:space="preserve"> 西大陆架 C</t>
  </si>
  <si>
    <t xml:space="preserve"> NA 海域西 A</t>
  </si>
  <si>
    <t xml:space="preserve"> NA 海域西南 D</t>
  </si>
  <si>
    <t xml:space="preserve"> NA 海域西北 C</t>
  </si>
  <si>
    <t xml:space="preserve"> 东大陆架 E</t>
  </si>
  <si>
    <t xml:space="preserve"> NA 海城东北 E</t>
  </si>
  <si>
    <t xml:space="preserve"> NA 海城东 D</t>
  </si>
  <si>
    <t xml:space="preserve"> NA 海域东南 F</t>
  </si>
  <si>
    <t xml:space="preserve"> 西南洋脊 D</t>
  </si>
  <si>
    <t xml:space="preserve"> 东大陆架 C</t>
  </si>
  <si>
    <t xml:space="preserve"> NA 海域东 A</t>
  </si>
  <si>
    <t xml:space="preserve"> 东北航道 A</t>
  </si>
  <si>
    <t xml:space="preserve"> NA 海城西北 E</t>
  </si>
  <si>
    <t xml:space="preserve"> 东北航道 C</t>
  </si>
  <si>
    <t xml:space="preserve"> 东南洋脊 A</t>
  </si>
  <si>
    <t xml:space="preserve"> NA 海域东 C</t>
  </si>
  <si>
    <t xml:space="preserve"> NA 海域东北 C</t>
  </si>
  <si>
    <t xml:space="preserve"> 西北航道 E</t>
  </si>
  <si>
    <t xml:space="preserve"> NA 海城西南 E</t>
  </si>
  <si>
    <t xml:space="preserve"> 西南洋脊 C</t>
  </si>
  <si>
    <t xml:space="preserve"> 西北航道 D</t>
  </si>
  <si>
    <t xml:space="preserve"> NA 海城东南 C</t>
  </si>
  <si>
    <t xml:space="preserve"> NA 海域东南 A</t>
  </si>
  <si>
    <t xml:space="preserve"> NA 海域西北 A</t>
  </si>
  <si>
    <t xml:space="preserve"> 西北航道 C</t>
  </si>
  <si>
    <t xml:space="preserve"> 东南洋脊 B</t>
  </si>
  <si>
    <t xml:space="preserve"> 东南洋脊 D</t>
  </si>
  <si>
    <t xml:space="preserve"> NA 海域西 E</t>
  </si>
  <si>
    <t xml:space="preserve"> 陆间海 A</t>
  </si>
  <si>
    <t xml:space="preserve"> NA 海域东南 D</t>
  </si>
  <si>
    <t xml:space="preserve"> 卡里比安海 C</t>
  </si>
  <si>
    <t xml:space="preserve"> NA 海城东南 E</t>
    <phoneticPr fontId="1" type="noConversion"/>
  </si>
  <si>
    <t>魔方军用化Ⅱ</t>
    <phoneticPr fontId="1" type="noConversion"/>
  </si>
  <si>
    <t>当前档案获得地</t>
    <phoneticPr fontId="1" type="noConversion"/>
  </si>
  <si>
    <t>获得下一档案应前往</t>
    <phoneticPr fontId="1" type="noConversion"/>
  </si>
  <si>
    <t>档案名称</t>
    <phoneticPr fontId="1" type="noConversion"/>
  </si>
  <si>
    <t>档案等级</t>
    <phoneticPr fontId="1" type="noConversion"/>
  </si>
  <si>
    <t>档案名称</t>
  </si>
  <si>
    <t>行</t>
    <phoneticPr fontId="1" type="noConversion"/>
  </si>
  <si>
    <t>列</t>
    <phoneticPr fontId="1" type="noConversion"/>
  </si>
  <si>
    <t>编号</t>
    <phoneticPr fontId="1" type="noConversion"/>
  </si>
  <si>
    <t>位置</t>
    <phoneticPr fontId="1" type="noConversion"/>
  </si>
  <si>
    <t>显示</t>
    <phoneticPr fontId="1" type="noConversion"/>
  </si>
  <si>
    <t>等级</t>
    <phoneticPr fontId="1" type="noConversion"/>
  </si>
  <si>
    <t xml:space="preserve"> NA 海域西 B</t>
    <phoneticPr fontId="1" type="noConversion"/>
  </si>
  <si>
    <t xml:space="preserve"> 西大陆架 B</t>
    <phoneticPr fontId="1" type="noConversion"/>
  </si>
  <si>
    <t xml:space="preserve"> 西大陆架 A</t>
    <phoneticPr fontId="1" type="noConversion"/>
  </si>
  <si>
    <t xml:space="preserve"> 卡里比安海 D</t>
    <phoneticPr fontId="1" type="noConversion"/>
  </si>
  <si>
    <t>陈</t>
    <phoneticPr fontId="18" type="noConversion"/>
  </si>
  <si>
    <r>
      <rPr>
        <sz val="12"/>
        <color rgb="FF0070C0"/>
        <rFont val="宋体"/>
        <family val="3"/>
        <charset val="134"/>
        <scheme val="minor"/>
      </rPr>
      <t>蓝色</t>
    </r>
    <r>
      <rPr>
        <sz val="12"/>
        <rFont val="宋体"/>
        <family val="3"/>
        <charset val="134"/>
        <scheme val="minor"/>
      </rPr>
      <t>：在进入指定海域时随机刷新</t>
    </r>
    <phoneticPr fontId="1" type="noConversion"/>
  </si>
  <si>
    <t>总进度</t>
    <phoneticPr fontId="1" type="noConversion"/>
  </si>
  <si>
    <t xml:space="preserve"> 西南洋脊 B</t>
    <phoneticPr fontId="1" type="noConversion"/>
  </si>
  <si>
    <t xml:space="preserve"> NA 海域西北 D</t>
    <phoneticPr fontId="1" type="noConversion"/>
  </si>
  <si>
    <t xml:space="preserve"> 东北航道 B</t>
    <phoneticPr fontId="1" type="noConversion"/>
  </si>
  <si>
    <t xml:space="preserve"> 东南洋脊 C</t>
    <phoneticPr fontId="1" type="noConversion"/>
  </si>
  <si>
    <r>
      <rPr>
        <sz val="12"/>
        <color rgb="FFFF0000"/>
        <rFont val="宋体"/>
        <family val="3"/>
        <charset val="134"/>
        <scheme val="minor"/>
      </rPr>
      <t>红色</t>
    </r>
    <r>
      <rPr>
        <sz val="12"/>
        <rFont val="宋体"/>
        <family val="3"/>
        <charset val="134"/>
        <scheme val="minor"/>
      </rPr>
      <t>：只在进入未压制海域时刷新</t>
    </r>
    <phoneticPr fontId="1" type="noConversion"/>
  </si>
  <si>
    <r>
      <t>绿色</t>
    </r>
    <r>
      <rPr>
        <sz val="12"/>
        <rFont val="宋体"/>
        <family val="2"/>
        <charset val="134"/>
        <scheme val="minor"/>
      </rPr>
      <t>：不用保持未压制状态的海域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</si>
</sst>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0" tint="-4.9989318521683403E-2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rgb="FFFF0000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color theme="0" tint="-0.14999847407452621"/>
      <name val="宋体"/>
      <family val="2"/>
      <charset val="134"/>
      <scheme val="minor"/>
    </font>
    <font>
      <sz val="12"/>
      <color rgb="FFFFC000"/>
      <name val="宋体"/>
      <family val="2"/>
      <charset val="134"/>
      <scheme val="minor"/>
    </font>
    <font>
      <sz val="12"/>
      <color rgb="FF92D050"/>
      <name val="宋体"/>
      <family val="2"/>
      <charset val="134"/>
      <scheme val="minor"/>
    </font>
    <font>
      <sz val="12"/>
      <color rgb="FF7030A0"/>
      <name val="宋体"/>
      <family val="2"/>
      <charset val="134"/>
      <scheme val="minor"/>
    </font>
    <font>
      <sz val="12"/>
      <color rgb="FFC00000"/>
      <name val="宋体"/>
      <family val="2"/>
      <charset val="134"/>
      <scheme val="minor"/>
    </font>
    <font>
      <sz val="12"/>
      <color rgb="FF0070C0"/>
      <name val="宋体"/>
      <family val="2"/>
      <charset val="134"/>
      <scheme val="minor"/>
    </font>
    <font>
      <sz val="12"/>
      <color rgb="FF002060"/>
      <name val="宋体"/>
      <family val="2"/>
      <charset val="134"/>
      <scheme val="minor"/>
    </font>
    <font>
      <sz val="12"/>
      <color rgb="FF00B0F0"/>
      <name val="宋体"/>
      <family val="2"/>
      <charset val="134"/>
      <scheme val="minor"/>
    </font>
    <font>
      <sz val="12"/>
      <color rgb="FF00B050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rgb="FF0070C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30"/>
      <color theme="0" tint="-0.14999847407452621"/>
      <name val="汉仪篆书繁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8" borderId="0" xfId="0" applyFont="1" applyFill="1">
      <alignment vertical="center"/>
    </xf>
    <xf numFmtId="0" fontId="0" fillId="10" borderId="0" xfId="0" applyFill="1" applyAlignment="1">
      <alignment horizontal="center" vertical="center"/>
    </xf>
    <xf numFmtId="0" fontId="2" fillId="10" borderId="0" xfId="0" applyFont="1" applyFill="1">
      <alignment vertical="center"/>
    </xf>
    <xf numFmtId="0" fontId="0" fillId="9" borderId="0" xfId="0" applyFill="1">
      <alignment vertical="center"/>
    </xf>
    <xf numFmtId="0" fontId="0" fillId="8" borderId="0" xfId="0" applyFill="1">
      <alignment vertical="center"/>
    </xf>
    <xf numFmtId="0" fontId="0" fillId="8" borderId="0" xfId="0" applyNumberFormat="1" applyFill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10" fillId="8" borderId="0" xfId="0" applyNumberFormat="1" applyFont="1" applyFill="1" applyBorder="1" applyAlignment="1">
      <alignment horizontal="center" vertical="center"/>
    </xf>
    <xf numFmtId="0" fontId="4" fillId="8" borderId="0" xfId="0" applyNumberFormat="1" applyFont="1" applyFill="1" applyAlignment="1">
      <alignment horizontal="center" vertical="center"/>
    </xf>
    <xf numFmtId="0" fontId="7" fillId="8" borderId="0" xfId="0" applyNumberFormat="1" applyFont="1" applyFill="1" applyAlignment="1">
      <alignment horizontal="center" vertical="center"/>
    </xf>
    <xf numFmtId="0" fontId="8" fillId="8" borderId="0" xfId="0" applyNumberFormat="1" applyFont="1" applyFill="1" applyAlignment="1">
      <alignment horizontal="center" vertical="center"/>
    </xf>
    <xf numFmtId="0" fontId="14" fillId="8" borderId="0" xfId="0" applyNumberFormat="1" applyFont="1" applyFill="1" applyAlignment="1">
      <alignment horizontal="center" vertical="center"/>
    </xf>
    <xf numFmtId="0" fontId="13" fillId="8" borderId="0" xfId="0" applyNumberFormat="1" applyFont="1" applyFill="1" applyAlignment="1">
      <alignment horizontal="center" vertical="center"/>
    </xf>
    <xf numFmtId="0" fontId="11" fillId="8" borderId="0" xfId="0" applyNumberFormat="1" applyFont="1" applyFill="1" applyAlignment="1">
      <alignment horizontal="center" vertical="center"/>
    </xf>
    <xf numFmtId="0" fontId="12" fillId="8" borderId="0" xfId="0" applyNumberFormat="1" applyFont="1" applyFill="1" applyAlignment="1">
      <alignment horizontal="center" vertical="center"/>
    </xf>
    <xf numFmtId="0" fontId="9" fillId="8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>
      <alignment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2" fillId="0" borderId="9" xfId="0" applyFont="1" applyBorder="1">
      <alignment vertical="center"/>
    </xf>
    <xf numFmtId="0" fontId="0" fillId="10" borderId="0" xfId="0" applyFill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10" fontId="0" fillId="8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5" fillId="9" borderId="0" xfId="0" applyFont="1" applyFill="1" applyAlignment="1">
      <alignment vertical="center"/>
    </xf>
    <xf numFmtId="0" fontId="3" fillId="10" borderId="2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21" fillId="7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13">
    <dxf>
      <font>
        <color theme="1"/>
      </font>
    </dxf>
    <dxf>
      <font>
        <color rgb="FF7030A0"/>
      </font>
    </dxf>
    <dxf>
      <font>
        <color rgb="FF002060"/>
      </font>
    </dxf>
    <dxf>
      <font>
        <color rgb="FF0070C0"/>
      </font>
    </dxf>
    <dxf>
      <font>
        <color rgb="FF00B0F0"/>
      </font>
    </dxf>
    <dxf>
      <font>
        <color rgb="FF00B050"/>
      </font>
    </dxf>
    <dxf>
      <font>
        <color rgb="FF92D050"/>
      </font>
    </dxf>
    <dxf>
      <font>
        <color rgb="FFFFC000"/>
      </font>
    </dxf>
    <dxf>
      <font>
        <color rgb="FFFF0000"/>
      </font>
    </dxf>
    <dxf>
      <font>
        <color rgb="FFC00000"/>
      </font>
    </dxf>
    <dxf>
      <font>
        <b val="0"/>
        <i val="0"/>
        <color rgb="FF00B050"/>
      </font>
    </dxf>
    <dxf>
      <font>
        <color rgb="FFFF0000"/>
      </font>
    </dxf>
    <dxf>
      <font>
        <b val="0"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6" fmlaLink="$C$2" horiz="1" max="6" noThreeD="1" page="6" val="0"/>
</file>

<file path=xl/ctrlProps/ctrlProp10.xml><?xml version="1.0" encoding="utf-8"?>
<formControlPr xmlns="http://schemas.microsoft.com/office/spreadsheetml/2009/9/main" objectType="CheckBox" checked="Checked" fmlaLink="Z2" lockText="1" noThreeD="1"/>
</file>

<file path=xl/ctrlProps/ctrlProp11.xml><?xml version="1.0" encoding="utf-8"?>
<formControlPr xmlns="http://schemas.microsoft.com/office/spreadsheetml/2009/9/main" objectType="CheckBox" checked="Checked" fmlaLink="Z3" lockText="1" noThreeD="1"/>
</file>

<file path=xl/ctrlProps/ctrlProp12.xml><?xml version="1.0" encoding="utf-8"?>
<formControlPr xmlns="http://schemas.microsoft.com/office/spreadsheetml/2009/9/main" objectType="CheckBox" checked="Checked" fmlaLink="Z4" lockText="1" noThreeD="1"/>
</file>

<file path=xl/ctrlProps/ctrlProp13.xml><?xml version="1.0" encoding="utf-8"?>
<formControlPr xmlns="http://schemas.microsoft.com/office/spreadsheetml/2009/9/main" objectType="CheckBox" checked="Checked" fmlaLink="Z5" lockText="1" noThreeD="1"/>
</file>

<file path=xl/ctrlProps/ctrlProp14.xml><?xml version="1.0" encoding="utf-8"?>
<formControlPr xmlns="http://schemas.microsoft.com/office/spreadsheetml/2009/9/main" objectType="CheckBox" checked="Checked" fmlaLink="Z6" lockText="1" noThreeD="1"/>
</file>

<file path=xl/ctrlProps/ctrlProp15.xml><?xml version="1.0" encoding="utf-8"?>
<formControlPr xmlns="http://schemas.microsoft.com/office/spreadsheetml/2009/9/main" objectType="CheckBox" checked="Checked" fmlaLink="Z7" lockText="1" noThreeD="1"/>
</file>

<file path=xl/ctrlProps/ctrlProp16.xml><?xml version="1.0" encoding="utf-8"?>
<formControlPr xmlns="http://schemas.microsoft.com/office/spreadsheetml/2009/9/main" objectType="CheckBox" checked="Checked" fmlaLink="Z8" lockText="1" noThreeD="1"/>
</file>

<file path=xl/ctrlProps/ctrlProp17.xml><?xml version="1.0" encoding="utf-8"?>
<formControlPr xmlns="http://schemas.microsoft.com/office/spreadsheetml/2009/9/main" objectType="CheckBox" checked="Checked" fmlaLink="Z9" lockText="1" noThreeD="1"/>
</file>

<file path=xl/ctrlProps/ctrlProp18.xml><?xml version="1.0" encoding="utf-8"?>
<formControlPr xmlns="http://schemas.microsoft.com/office/spreadsheetml/2009/9/main" objectType="CheckBox" checked="Checked" fmlaLink="Z10" lockText="1" noThreeD="1"/>
</file>

<file path=xl/ctrlProps/ctrlProp19.xml><?xml version="1.0" encoding="utf-8"?>
<formControlPr xmlns="http://schemas.microsoft.com/office/spreadsheetml/2009/9/main" objectType="CheckBox" checked="Checked" fmlaLink="Z3" lockText="1" noThreeD="1"/>
</file>

<file path=xl/ctrlProps/ctrlProp2.xml><?xml version="1.0" encoding="utf-8"?>
<formControlPr xmlns="http://schemas.microsoft.com/office/spreadsheetml/2009/9/main" objectType="Scroll" dx="16" fmlaLink="$C$3" horiz="1" max="6" noThreeD="1" page="6" val="0"/>
</file>

<file path=xl/ctrlProps/ctrlProp20.xml><?xml version="1.0" encoding="utf-8"?>
<formControlPr xmlns="http://schemas.microsoft.com/office/spreadsheetml/2009/9/main" objectType="CheckBox" checked="Checked" fmlaLink="Z4" lockText="1" noThreeD="1"/>
</file>

<file path=xl/ctrlProps/ctrlProp21.xml><?xml version="1.0" encoding="utf-8"?>
<formControlPr xmlns="http://schemas.microsoft.com/office/spreadsheetml/2009/9/main" objectType="CheckBox" checked="Checked" fmlaLink="Z5" lockText="1" noThreeD="1"/>
</file>

<file path=xl/ctrlProps/ctrlProp22.xml><?xml version="1.0" encoding="utf-8"?>
<formControlPr xmlns="http://schemas.microsoft.com/office/spreadsheetml/2009/9/main" objectType="CheckBox" checked="Checked" fmlaLink="Z6" lockText="1" noThreeD="1"/>
</file>

<file path=xl/ctrlProps/ctrlProp23.xml><?xml version="1.0" encoding="utf-8"?>
<formControlPr xmlns="http://schemas.microsoft.com/office/spreadsheetml/2009/9/main" objectType="CheckBox" checked="Checked" fmlaLink="Z7" lockText="1" noThreeD="1"/>
</file>

<file path=xl/ctrlProps/ctrlProp24.xml><?xml version="1.0" encoding="utf-8"?>
<formControlPr xmlns="http://schemas.microsoft.com/office/spreadsheetml/2009/9/main" objectType="CheckBox" checked="Checked" fmlaLink="Z8" lockText="1" noThreeD="1"/>
</file>

<file path=xl/ctrlProps/ctrlProp25.xml><?xml version="1.0" encoding="utf-8"?>
<formControlPr xmlns="http://schemas.microsoft.com/office/spreadsheetml/2009/9/main" objectType="CheckBox" checked="Checked" fmlaLink="Z9" lockText="1" noThreeD="1"/>
</file>

<file path=xl/ctrlProps/ctrlProp26.xml><?xml version="1.0" encoding="utf-8"?>
<formControlPr xmlns="http://schemas.microsoft.com/office/spreadsheetml/2009/9/main" objectType="CheckBox" checked="Checked" fmlaLink="Z10" lockText="1" noThreeD="1"/>
</file>

<file path=xl/ctrlProps/ctrlProp3.xml><?xml version="1.0" encoding="utf-8"?>
<formControlPr xmlns="http://schemas.microsoft.com/office/spreadsheetml/2009/9/main" objectType="Scroll" dx="16" fmlaLink="$C$4" horiz="1" max="6" noThreeD="1" page="6" val="0"/>
</file>

<file path=xl/ctrlProps/ctrlProp4.xml><?xml version="1.0" encoding="utf-8"?>
<formControlPr xmlns="http://schemas.microsoft.com/office/spreadsheetml/2009/9/main" objectType="Scroll" dx="16" fmlaLink="$C$5" horiz="1" max="6" noThreeD="1" page="6" val="0"/>
</file>

<file path=xl/ctrlProps/ctrlProp5.xml><?xml version="1.0" encoding="utf-8"?>
<formControlPr xmlns="http://schemas.microsoft.com/office/spreadsheetml/2009/9/main" objectType="Scroll" dx="16" fmlaLink="$C$6" horiz="1" max="6" noThreeD="1" page="6" val="0"/>
</file>

<file path=xl/ctrlProps/ctrlProp6.xml><?xml version="1.0" encoding="utf-8"?>
<formControlPr xmlns="http://schemas.microsoft.com/office/spreadsheetml/2009/9/main" objectType="Scroll" dx="16" fmlaLink="$C$7" horiz="1" max="6" noThreeD="1" page="6" val="0"/>
</file>

<file path=xl/ctrlProps/ctrlProp7.xml><?xml version="1.0" encoding="utf-8"?>
<formControlPr xmlns="http://schemas.microsoft.com/office/spreadsheetml/2009/9/main" objectType="Scroll" dx="16" fmlaLink="$C$8" horiz="1" max="6" noThreeD="1" page="6" val="0"/>
</file>

<file path=xl/ctrlProps/ctrlProp8.xml><?xml version="1.0" encoding="utf-8"?>
<formControlPr xmlns="http://schemas.microsoft.com/office/spreadsheetml/2009/9/main" objectType="Scroll" dx="16" fmlaLink="$C$9" horiz="1" max="6" noThreeD="1" page="6" val="0"/>
</file>

<file path=xl/ctrlProps/ctrlProp9.xml><?xml version="1.0" encoding="utf-8"?>
<formControlPr xmlns="http://schemas.microsoft.com/office/spreadsheetml/2009/9/main" objectType="Scroll" dx="16" fmlaLink="$C$10" horiz="1" max="6" noThreeD="1" page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0</xdr:colOff>
          <xdr:row>1</xdr:row>
          <xdr:rowOff>171450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0</xdr:colOff>
          <xdr:row>2</xdr:row>
          <xdr:rowOff>171450</xdr:rowOff>
        </xdr:to>
        <xdr:sp macro="" textlink="">
          <xdr:nvSpPr>
            <xdr:cNvPr id="2051" name="Scroll Ba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0</xdr:colOff>
          <xdr:row>3</xdr:row>
          <xdr:rowOff>171450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0</xdr:colOff>
          <xdr:row>4</xdr:row>
          <xdr:rowOff>171450</xdr:rowOff>
        </xdr:to>
        <xdr:sp macro="" textlink="">
          <xdr:nvSpPr>
            <xdr:cNvPr id="2053" name="Scroll Bar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0</xdr:colOff>
          <xdr:row>5</xdr:row>
          <xdr:rowOff>171450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0</xdr:colOff>
          <xdr:row>6</xdr:row>
          <xdr:rowOff>171450</xdr:rowOff>
        </xdr:to>
        <xdr:sp macro="" textlink="">
          <xdr:nvSpPr>
            <xdr:cNvPr id="2055" name="Scroll Ba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0</xdr:colOff>
          <xdr:row>7</xdr:row>
          <xdr:rowOff>171450</xdr:rowOff>
        </xdr:to>
        <xdr:sp macro="" textlink="">
          <xdr:nvSpPr>
            <xdr:cNvPr id="2056" name="Scroll Bar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0</xdr:colOff>
          <xdr:row>8</xdr:row>
          <xdr:rowOff>171450</xdr:rowOff>
        </xdr:to>
        <xdr:sp macro="" textlink="">
          <xdr:nvSpPr>
            <xdr:cNvPr id="2057" name="Scroll Bar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9</xdr:row>
          <xdr:rowOff>171450</xdr:rowOff>
        </xdr:to>
        <xdr:sp macro="" textlink="">
          <xdr:nvSpPr>
            <xdr:cNvPr id="2058" name="Scroll Bar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13</xdr:col>
      <xdr:colOff>1</xdr:colOff>
      <xdr:row>0</xdr:row>
      <xdr:rowOff>0</xdr:rowOff>
    </xdr:from>
    <xdr:to>
      <xdr:col>34</xdr:col>
      <xdr:colOff>0</xdr:colOff>
      <xdr:row>24</xdr:row>
      <xdr:rowOff>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1" y="0"/>
          <a:ext cx="7200899" cy="434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21</xdr:col>
      <xdr:colOff>0</xdr:colOff>
      <xdr:row>24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200899" cy="457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</xdr:row>
          <xdr:rowOff>0</xdr:rowOff>
        </xdr:from>
        <xdr:to>
          <xdr:col>25</xdr:col>
          <xdr:colOff>190500</xdr:colOff>
          <xdr:row>2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</xdr:row>
          <xdr:rowOff>0</xdr:rowOff>
        </xdr:from>
        <xdr:to>
          <xdr:col>25</xdr:col>
          <xdr:colOff>190500</xdr:colOff>
          <xdr:row>3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</xdr:row>
          <xdr:rowOff>0</xdr:rowOff>
        </xdr:from>
        <xdr:to>
          <xdr:col>25</xdr:col>
          <xdr:colOff>190500</xdr:colOff>
          <xdr:row>4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</xdr:row>
          <xdr:rowOff>0</xdr:rowOff>
        </xdr:from>
        <xdr:to>
          <xdr:col>25</xdr:col>
          <xdr:colOff>190500</xdr:colOff>
          <xdr:row>5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</xdr:row>
          <xdr:rowOff>0</xdr:rowOff>
        </xdr:from>
        <xdr:to>
          <xdr:col>25</xdr:col>
          <xdr:colOff>190500</xdr:colOff>
          <xdr:row>6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</xdr:row>
          <xdr:rowOff>0</xdr:rowOff>
        </xdr:from>
        <xdr:to>
          <xdr:col>25</xdr:col>
          <xdr:colOff>190500</xdr:colOff>
          <xdr:row>7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0</xdr:rowOff>
        </xdr:from>
        <xdr:to>
          <xdr:col>25</xdr:col>
          <xdr:colOff>190500</xdr:colOff>
          <xdr:row>8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</xdr:row>
          <xdr:rowOff>0</xdr:rowOff>
        </xdr:from>
        <xdr:to>
          <xdr:col>25</xdr:col>
          <xdr:colOff>190500</xdr:colOff>
          <xdr:row>9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</xdr:row>
          <xdr:rowOff>0</xdr:rowOff>
        </xdr:from>
        <xdr:to>
          <xdr:col>25</xdr:col>
          <xdr:colOff>190500</xdr:colOff>
          <xdr:row>10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</xdr:row>
          <xdr:rowOff>0</xdr:rowOff>
        </xdr:from>
        <xdr:to>
          <xdr:col>25</xdr:col>
          <xdr:colOff>190500</xdr:colOff>
          <xdr:row>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</xdr:row>
          <xdr:rowOff>0</xdr:rowOff>
        </xdr:from>
        <xdr:to>
          <xdr:col>25</xdr:col>
          <xdr:colOff>190500</xdr:colOff>
          <xdr:row>4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</xdr:row>
          <xdr:rowOff>0</xdr:rowOff>
        </xdr:from>
        <xdr:to>
          <xdr:col>25</xdr:col>
          <xdr:colOff>190500</xdr:colOff>
          <xdr:row>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</xdr:row>
          <xdr:rowOff>0</xdr:rowOff>
        </xdr:from>
        <xdr:to>
          <xdr:col>25</xdr:col>
          <xdr:colOff>190500</xdr:colOff>
          <xdr:row>6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</xdr:row>
          <xdr:rowOff>0</xdr:rowOff>
        </xdr:from>
        <xdr:to>
          <xdr:col>25</xdr:col>
          <xdr:colOff>190500</xdr:colOff>
          <xdr:row>7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0</xdr:rowOff>
        </xdr:from>
        <xdr:to>
          <xdr:col>25</xdr:col>
          <xdr:colOff>190500</xdr:colOff>
          <xdr:row>8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</xdr:row>
          <xdr:rowOff>0</xdr:rowOff>
        </xdr:from>
        <xdr:to>
          <xdr:col>25</xdr:col>
          <xdr:colOff>190500</xdr:colOff>
          <xdr:row>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</xdr:row>
          <xdr:rowOff>0</xdr:rowOff>
        </xdr:from>
        <xdr:to>
          <xdr:col>25</xdr:col>
          <xdr:colOff>190500</xdr:colOff>
          <xdr:row>10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4"/>
  <sheetViews>
    <sheetView showGridLines="0" tabSelected="1" workbookViewId="0">
      <pane xSplit="3" topLeftCell="I1" activePane="topRight" state="frozen"/>
      <selection pane="topRight" activeCell="B11" sqref="B11:C11"/>
    </sheetView>
  </sheetViews>
  <sheetFormatPr defaultRowHeight="13.5"/>
  <cols>
    <col min="1" max="1" width="13" bestFit="1" customWidth="1"/>
    <col min="2" max="2" width="10" customWidth="1"/>
    <col min="3" max="3" width="2.25" customWidth="1"/>
    <col min="4" max="4" width="2.375" style="1" customWidth="1"/>
    <col min="5" max="5" width="4.5" bestFit="1" customWidth="1"/>
    <col min="6" max="6" width="2.5" bestFit="1" customWidth="1"/>
    <col min="7" max="7" width="15.5" bestFit="1" customWidth="1"/>
    <col min="8" max="8" width="13.75" customWidth="1"/>
    <col min="9" max="9" width="2.375" style="1" customWidth="1"/>
    <col min="10" max="10" width="4.5" customWidth="1"/>
    <col min="11" max="11" width="2.5" bestFit="1" customWidth="1"/>
    <col min="12" max="12" width="15.5" bestFit="1" customWidth="1"/>
    <col min="13" max="13" width="13.75" customWidth="1"/>
    <col min="14" max="15" width="4.5" customWidth="1"/>
    <col min="16" max="17" width="4.5"/>
    <col min="18" max="19" width="4.5" customWidth="1"/>
    <col min="20" max="34" width="4.5"/>
    <col min="35" max="35" width="5.625" customWidth="1"/>
  </cols>
  <sheetData>
    <row r="1" spans="1:34" ht="14.25">
      <c r="A1" s="3" t="s">
        <v>58</v>
      </c>
      <c r="B1" s="47" t="s">
        <v>59</v>
      </c>
      <c r="C1" s="47"/>
      <c r="D1" s="4"/>
      <c r="E1" s="47" t="s">
        <v>56</v>
      </c>
      <c r="F1" s="47"/>
      <c r="G1" s="47"/>
      <c r="H1" s="47"/>
      <c r="I1" s="4"/>
      <c r="J1" s="47" t="s">
        <v>57</v>
      </c>
      <c r="K1" s="47"/>
      <c r="L1" s="47"/>
      <c r="M1" s="48"/>
      <c r="N1" s="12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4"/>
    </row>
    <row r="2" spans="1:34" ht="14.25">
      <c r="A2" s="5" t="s">
        <v>0</v>
      </c>
      <c r="B2" s="6"/>
      <c r="C2" s="6">
        <v>0</v>
      </c>
      <c r="D2" s="2" t="str">
        <f>IFERROR(MATCH($C2,Data!$B$1:$S$1,0),"")</f>
        <v/>
      </c>
      <c r="E2" s="7" t="str">
        <f>IFERROR(INDEX(Data!$B$2:$S$10,ROW()-1,$D2),"")</f>
        <v/>
      </c>
      <c r="F2" s="6" t="str">
        <f>IFERROR(INDEX(Data!$B$2:$S$10,ROW()-1,$D2+1),"")</f>
        <v/>
      </c>
      <c r="G2" s="6" t="e">
        <f>IFERROR(INDEX(Data!$B$2:$S$10,ROW()-1,$D2+2),NA())</f>
        <v>#N/A</v>
      </c>
      <c r="H2" s="6" t="str">
        <f t="shared" ref="H2:H10" si="0">IF(C2=0,"",IF(C2/2-QUOTIENT(C2,2)=0,"指定海域随机刷","未压制海域必刷"))</f>
        <v/>
      </c>
      <c r="I2" s="2">
        <f>IFERROR(MATCH($C2+1,Data!$B$1:$S$1,0),"")</f>
        <v>1</v>
      </c>
      <c r="J2" s="6">
        <f>IFERROR(INDEX(Data!$B$2:$S$10,ROW()-1,$I2),"")</f>
        <v>44</v>
      </c>
      <c r="K2" s="6">
        <f>IFERROR(INDEX(Data!$B$2:$S$10,ROW()-1,$I2+1),"")</f>
        <v>1</v>
      </c>
      <c r="L2" s="43" t="str">
        <f>IFERROR(INDEX(Data!$B$2:$S$10,ROW()-1,$I2+2),"     Finished!")</f>
        <v xml:space="preserve"> 西大陆架 D</v>
      </c>
      <c r="M2" s="6" t="str">
        <f t="shared" ref="M2:M10" si="1">IF(C2&gt;5,"",IF((C2+1)/2-QUOTIENT((C2+1),2)=0,"指定海域随机刷","未压制海域必刷"))</f>
        <v>未压制海域必刷</v>
      </c>
      <c r="N2" s="15"/>
      <c r="O2" s="10">
        <v>101</v>
      </c>
      <c r="P2" s="8"/>
      <c r="Q2" s="8"/>
      <c r="R2" s="8"/>
      <c r="S2" s="8">
        <v>104</v>
      </c>
      <c r="T2" s="8"/>
      <c r="U2" s="8"/>
      <c r="V2" s="8"/>
      <c r="W2" s="8">
        <v>95</v>
      </c>
      <c r="X2" s="8"/>
      <c r="Y2" s="8"/>
      <c r="Z2" s="8"/>
      <c r="AA2" s="8"/>
      <c r="AB2" s="8">
        <v>142</v>
      </c>
      <c r="AC2" s="8"/>
      <c r="AD2" s="8">
        <v>144</v>
      </c>
      <c r="AE2" s="8"/>
      <c r="AF2" s="8"/>
      <c r="AG2" s="8"/>
      <c r="AH2" s="16"/>
    </row>
    <row r="3" spans="1:34" ht="14.25">
      <c r="A3" s="5" t="s">
        <v>1</v>
      </c>
      <c r="B3" s="6"/>
      <c r="C3" s="6">
        <v>0</v>
      </c>
      <c r="D3" s="2" t="str">
        <f>IFERROR(MATCH($C3,Data!$B$1:$S$1,0),"")</f>
        <v/>
      </c>
      <c r="E3" s="7" t="str">
        <f>IFERROR(INDEX(Data!$B$2:$S$10,ROW()-1,$D3),"")</f>
        <v/>
      </c>
      <c r="F3" s="6" t="str">
        <f>IFERROR(INDEX(Data!$B$2:$S$10,ROW()-1,$D3+1),"")</f>
        <v/>
      </c>
      <c r="G3" s="6" t="e">
        <f>IFERROR(INDEX(Data!$B$2:$S$10,ROW()-1,$D3+2),NA())</f>
        <v>#N/A</v>
      </c>
      <c r="H3" s="6" t="str">
        <f t="shared" si="0"/>
        <v/>
      </c>
      <c r="I3" s="2">
        <f>IFERROR(MATCH($C3+1,Data!$B$1:$S$1,0),"")</f>
        <v>1</v>
      </c>
      <c r="J3" s="6">
        <f>IFERROR(INDEX(Data!$B$2:$S$10,ROW()-1,$I3),"")</f>
        <v>22</v>
      </c>
      <c r="K3" s="6">
        <f>IFERROR(INDEX(Data!$B$2:$S$10,ROW()-1,$I3+1),"")</f>
        <v>1</v>
      </c>
      <c r="L3" s="43" t="str">
        <f>IFERROR(INDEX(Data!$B$2:$S$10,ROW()-1,$I3+2),"     Finished!")</f>
        <v xml:space="preserve"> NA 海域西南 B</v>
      </c>
      <c r="M3" s="6" t="str">
        <f t="shared" si="1"/>
        <v>未压制海域必刷</v>
      </c>
      <c r="N3" s="15"/>
      <c r="O3" s="8"/>
      <c r="P3" s="8"/>
      <c r="Q3" s="8"/>
      <c r="R3" s="8"/>
      <c r="S3" s="8"/>
      <c r="T3" s="8"/>
      <c r="U3" s="8"/>
      <c r="V3" s="8"/>
      <c r="W3" s="8"/>
      <c r="X3" s="8">
        <v>94</v>
      </c>
      <c r="Y3" s="8"/>
      <c r="Z3" s="8"/>
      <c r="AA3" s="8"/>
      <c r="AB3" s="8"/>
      <c r="AC3" s="8"/>
      <c r="AD3" s="8"/>
      <c r="AE3" s="8"/>
      <c r="AF3" s="8"/>
      <c r="AG3" s="8"/>
      <c r="AH3" s="16"/>
    </row>
    <row r="4" spans="1:34" ht="14.25">
      <c r="A4" s="5" t="s">
        <v>2</v>
      </c>
      <c r="B4" s="6"/>
      <c r="C4" s="6">
        <v>0</v>
      </c>
      <c r="D4" s="2" t="str">
        <f>IFERROR(MATCH($C4,Data!$B$1:$S$1,0),"")</f>
        <v/>
      </c>
      <c r="E4" s="7" t="str">
        <f>IFERROR(INDEX(Data!$B$2:$S$10,ROW()-1,$D4),"")</f>
        <v/>
      </c>
      <c r="F4" s="6" t="str">
        <f>IFERROR(INDEX(Data!$B$2:$S$10,ROW()-1,$D4+1),"")</f>
        <v/>
      </c>
      <c r="G4" s="6" t="e">
        <f>IFERROR(INDEX(Data!$B$2:$S$10,ROW()-1,$D4+2),NA())</f>
        <v>#N/A</v>
      </c>
      <c r="H4" s="6" t="str">
        <f t="shared" si="0"/>
        <v/>
      </c>
      <c r="I4" s="2">
        <f>IFERROR(MATCH($C4+1,Data!$B$1:$S$1,0),"")</f>
        <v>1</v>
      </c>
      <c r="J4" s="6">
        <f>IFERROR(INDEX(Data!$B$2:$S$10,ROW()-1,$I4),"")</f>
        <v>83</v>
      </c>
      <c r="K4" s="6">
        <f>IFERROR(INDEX(Data!$B$2:$S$10,ROW()-1,$I4+1),"")</f>
        <v>2</v>
      </c>
      <c r="L4" s="43" t="str">
        <f>IFERROR(INDEX(Data!$B$2:$S$10,ROW()-1,$I4+2),"     Finished!")</f>
        <v xml:space="preserve"> NA 海域西 C</v>
      </c>
      <c r="M4" s="6" t="str">
        <f t="shared" si="1"/>
        <v>未压制海域必刷</v>
      </c>
      <c r="N4" s="15"/>
      <c r="O4" s="8"/>
      <c r="P4" s="8"/>
      <c r="Q4" s="8">
        <v>103</v>
      </c>
      <c r="R4" s="8"/>
      <c r="S4" s="8"/>
      <c r="T4" s="8"/>
      <c r="U4" s="8"/>
      <c r="V4" s="8"/>
      <c r="W4" s="8"/>
      <c r="X4" s="8"/>
      <c r="Y4" s="10">
        <v>141</v>
      </c>
      <c r="Z4" s="8"/>
      <c r="AA4" s="8"/>
      <c r="AB4" s="8"/>
      <c r="AC4" s="8"/>
      <c r="AD4" s="8"/>
      <c r="AE4" s="8"/>
      <c r="AF4" s="10">
        <v>121</v>
      </c>
      <c r="AG4" s="8"/>
      <c r="AH4" s="16"/>
    </row>
    <row r="5" spans="1:34" ht="14.25">
      <c r="A5" s="5" t="s">
        <v>3</v>
      </c>
      <c r="B5" s="6"/>
      <c r="C5" s="6">
        <v>0</v>
      </c>
      <c r="D5" s="2" t="str">
        <f>IFERROR(MATCH($C5,Data!$B$1:$S$1,0),"")</f>
        <v/>
      </c>
      <c r="E5" s="7" t="str">
        <f>IFERROR(INDEX(Data!$B$2:$S$10,ROW()-1,$D5),"")</f>
        <v/>
      </c>
      <c r="F5" s="6" t="str">
        <f>IFERROR(INDEX(Data!$B$2:$S$10,ROW()-1,$D5+1),"")</f>
        <v/>
      </c>
      <c r="G5" s="6" t="e">
        <f>IFERROR(INDEX(Data!$B$2:$S$10,ROW()-1,$D5+2),NA())</f>
        <v>#N/A</v>
      </c>
      <c r="H5" s="6" t="str">
        <f t="shared" si="0"/>
        <v/>
      </c>
      <c r="I5" s="2">
        <f>IFERROR(MATCH($C5+1,Data!$B$1:$S$1,0),"")</f>
        <v>1</v>
      </c>
      <c r="J5" s="6">
        <f>IFERROR(INDEX(Data!$B$2:$S$10,ROW()-1,$I5),"")</f>
        <v>23</v>
      </c>
      <c r="K5" s="6">
        <f>IFERROR(INDEX(Data!$B$2:$S$10,ROW()-1,$I5+1),"")</f>
        <v>2</v>
      </c>
      <c r="L5" s="43" t="str">
        <f>IFERROR(INDEX(Data!$B$2:$S$10,ROW()-1,$I5+2),"     Finished!")</f>
        <v xml:space="preserve"> NA 海域西南 C</v>
      </c>
      <c r="M5" s="6" t="str">
        <f t="shared" si="1"/>
        <v>未压制海域必刷</v>
      </c>
      <c r="N5" s="15">
        <v>102</v>
      </c>
      <c r="O5" s="8"/>
      <c r="P5" s="8"/>
      <c r="Q5" s="8"/>
      <c r="R5" s="8"/>
      <c r="S5" s="8"/>
      <c r="T5" s="8">
        <v>105</v>
      </c>
      <c r="U5" s="8"/>
      <c r="V5" s="10">
        <v>92</v>
      </c>
      <c r="W5" s="10">
        <v>93</v>
      </c>
      <c r="X5" s="8"/>
      <c r="Y5" s="8"/>
      <c r="Z5" s="8"/>
      <c r="AA5" s="8">
        <v>143</v>
      </c>
      <c r="AB5" s="8"/>
      <c r="AC5" s="8"/>
      <c r="AD5" s="8"/>
      <c r="AE5" s="8"/>
      <c r="AF5" s="8"/>
      <c r="AG5" s="8"/>
      <c r="AH5" s="16"/>
    </row>
    <row r="6" spans="1:34" ht="14.25">
      <c r="A6" s="5" t="s">
        <v>4</v>
      </c>
      <c r="B6" s="6"/>
      <c r="C6" s="6">
        <v>0</v>
      </c>
      <c r="D6" s="2" t="str">
        <f>IFERROR(MATCH($C6,Data!$B$1:$S$1,0),"")</f>
        <v/>
      </c>
      <c r="E6" s="7" t="str">
        <f>IFERROR(INDEX(Data!$B$2:$S$10,ROW()-1,$D6),"")</f>
        <v/>
      </c>
      <c r="F6" s="6" t="str">
        <f>IFERROR(INDEX(Data!$B$2:$S$10,ROW()-1,$D6+1),"")</f>
        <v/>
      </c>
      <c r="G6" s="6" t="e">
        <f>IFERROR(INDEX(Data!$B$2:$S$10,ROW()-1,$D6+2),NA())</f>
        <v>#N/A</v>
      </c>
      <c r="H6" s="6" t="str">
        <f t="shared" si="0"/>
        <v/>
      </c>
      <c r="I6" s="2">
        <f>IFERROR(MATCH($C6+1,Data!$B$1:$S$1,0),"")</f>
        <v>1</v>
      </c>
      <c r="J6" s="6">
        <f>IFERROR(INDEX(Data!$B$2:$S$10,ROW()-1,$I6),"")</f>
        <v>21</v>
      </c>
      <c r="K6" s="6">
        <f>IFERROR(INDEX(Data!$B$2:$S$10,ROW()-1,$I6+1),"")</f>
        <v>2</v>
      </c>
      <c r="L6" s="43" t="str">
        <f>IFERROR(INDEX(Data!$B$2:$S$10,ROW()-1,$I6+2),"     Finished!")</f>
        <v xml:space="preserve"> NA 海域西南 A</v>
      </c>
      <c r="M6" s="6" t="str">
        <f t="shared" si="1"/>
        <v>未压制海域必刷</v>
      </c>
      <c r="N6" s="15"/>
      <c r="O6" s="8"/>
      <c r="P6" s="8"/>
      <c r="Q6" s="8"/>
      <c r="R6" s="8"/>
      <c r="S6" s="8"/>
      <c r="T6" s="8"/>
      <c r="U6" s="8"/>
      <c r="V6" s="8"/>
      <c r="W6" s="8"/>
      <c r="X6" s="10">
        <v>131</v>
      </c>
      <c r="Y6" s="8"/>
      <c r="Z6" s="11">
        <v>134</v>
      </c>
      <c r="AA6" s="8"/>
      <c r="AB6" s="8"/>
      <c r="AC6" s="8"/>
      <c r="AD6" s="8"/>
      <c r="AE6" s="8"/>
      <c r="AF6" s="8"/>
      <c r="AG6" s="8"/>
      <c r="AH6" s="16"/>
    </row>
    <row r="7" spans="1:34" ht="14.25">
      <c r="A7" s="5" t="s">
        <v>55</v>
      </c>
      <c r="B7" s="6"/>
      <c r="C7" s="6">
        <v>0</v>
      </c>
      <c r="D7" s="2" t="str">
        <f>IFERROR(MATCH($C7,Data!$B$1:$S$1,0),"")</f>
        <v/>
      </c>
      <c r="E7" s="7" t="str">
        <f>IFERROR(INDEX(Data!$B$2:$S$10,ROW()-1,$D7),"")</f>
        <v/>
      </c>
      <c r="F7" s="6" t="str">
        <f>IFERROR(INDEX(Data!$B$2:$S$10,ROW()-1,$D7+1),"")</f>
        <v/>
      </c>
      <c r="G7" s="6" t="e">
        <f>IFERROR(INDEX(Data!$B$2:$S$10,ROW()-1,$D7+2),NA())</f>
        <v>#N/A</v>
      </c>
      <c r="H7" s="6" t="str">
        <f t="shared" si="0"/>
        <v/>
      </c>
      <c r="I7" s="2">
        <f>IFERROR(MATCH($C7+1,Data!$B$1:$S$1,0),"")</f>
        <v>1</v>
      </c>
      <c r="J7" s="6">
        <f>IFERROR(INDEX(Data!$B$2:$S$10,ROW()-1,$I7),"")</f>
        <v>43</v>
      </c>
      <c r="K7" s="6">
        <f>IFERROR(INDEX(Data!$B$2:$S$10,ROW()-1,$I7+1),"")</f>
        <v>2</v>
      </c>
      <c r="L7" s="43" t="str">
        <f>IFERROR(INDEX(Data!$B$2:$S$10,ROW()-1,$I7+2),"     Finished!")</f>
        <v xml:space="preserve"> 西大陆架 C</v>
      </c>
      <c r="M7" s="6" t="str">
        <f t="shared" si="1"/>
        <v>未压制海域必刷</v>
      </c>
      <c r="N7" s="15"/>
      <c r="O7" s="8">
        <v>106</v>
      </c>
      <c r="P7" s="8"/>
      <c r="Q7" s="8"/>
      <c r="R7" s="8"/>
      <c r="S7" s="8"/>
      <c r="T7" s="8"/>
      <c r="U7" s="8">
        <v>84</v>
      </c>
      <c r="V7" s="8"/>
      <c r="W7" s="11">
        <v>91</v>
      </c>
      <c r="X7" s="8"/>
      <c r="Y7" s="8"/>
      <c r="Z7" s="8"/>
      <c r="AA7" s="8"/>
      <c r="AB7" s="8"/>
      <c r="AC7" s="10">
        <v>123</v>
      </c>
      <c r="AD7" s="8"/>
      <c r="AE7" s="8"/>
      <c r="AF7" s="8">
        <v>124</v>
      </c>
      <c r="AG7" s="8"/>
      <c r="AH7" s="16"/>
    </row>
    <row r="8" spans="1:34" ht="14.25">
      <c r="A8" s="5" t="s">
        <v>6</v>
      </c>
      <c r="B8" s="6"/>
      <c r="C8" s="6">
        <v>0</v>
      </c>
      <c r="D8" s="2" t="str">
        <f>IFERROR(MATCH($C8,Data!$B$1:$S$1,0),"")</f>
        <v/>
      </c>
      <c r="E8" s="7" t="str">
        <f>IFERROR(INDEX(Data!$B$2:$S$10,ROW()-1,$D8),"")</f>
        <v/>
      </c>
      <c r="F8" s="6" t="str">
        <f>IFERROR(INDEX(Data!$B$2:$S$10,ROW()-1,$D8+1),"")</f>
        <v/>
      </c>
      <c r="G8" s="6" t="e">
        <f>IFERROR(INDEX(Data!$B$2:$S$10,ROW()-1,$D8+2),NA())</f>
        <v>#N/A</v>
      </c>
      <c r="H8" s="6" t="str">
        <f t="shared" si="0"/>
        <v/>
      </c>
      <c r="I8" s="2">
        <f>IFERROR(MATCH($C8+1,Data!$B$1:$S$1,0),"")</f>
        <v>1</v>
      </c>
      <c r="J8" s="6">
        <f>IFERROR(INDEX(Data!$B$2:$S$10,ROW()-1,$I8),"")</f>
        <v>81</v>
      </c>
      <c r="K8" s="6">
        <f>IFERROR(INDEX(Data!$B$2:$S$10,ROW()-1,$I8+1),"")</f>
        <v>2</v>
      </c>
      <c r="L8" s="43" t="str">
        <f>IFERROR(INDEX(Data!$B$2:$S$10,ROW()-1,$I8+2),"     Finished!")</f>
        <v xml:space="preserve"> NA 海域西 A</v>
      </c>
      <c r="M8" s="6" t="str">
        <f t="shared" si="1"/>
        <v>未压制海域必刷</v>
      </c>
      <c r="N8" s="15"/>
      <c r="O8" s="8"/>
      <c r="P8" s="8"/>
      <c r="Q8" s="8"/>
      <c r="R8" s="8"/>
      <c r="S8" s="8"/>
      <c r="T8" s="8"/>
      <c r="U8" s="8"/>
      <c r="V8" s="8"/>
      <c r="W8" s="8"/>
      <c r="X8" s="11">
        <v>133</v>
      </c>
      <c r="Y8" s="8">
        <v>135</v>
      </c>
      <c r="Z8" s="8">
        <v>132</v>
      </c>
      <c r="AA8" s="8"/>
      <c r="AB8" s="8"/>
      <c r="AC8" s="8"/>
      <c r="AD8" s="8"/>
      <c r="AE8" s="8"/>
      <c r="AF8" s="8"/>
      <c r="AG8" s="8"/>
      <c r="AH8" s="16"/>
    </row>
    <row r="9" spans="1:34" ht="14.25">
      <c r="A9" s="5" t="s">
        <v>7</v>
      </c>
      <c r="B9" s="6"/>
      <c r="C9" s="6">
        <v>0</v>
      </c>
      <c r="D9" s="2" t="str">
        <f>IFERROR(MATCH($C9,Data!$B$1:$S$1,0),"")</f>
        <v/>
      </c>
      <c r="E9" s="7" t="str">
        <f>IFERROR(INDEX(Data!$B$2:$S$10,ROW()-1,$D9),"")</f>
        <v/>
      </c>
      <c r="F9" s="6" t="str">
        <f>IFERROR(INDEX(Data!$B$2:$S$10,ROW()-1,$D9+1),"")</f>
        <v/>
      </c>
      <c r="G9" s="6" t="e">
        <f>IFERROR(INDEX(Data!$B$2:$S$10,ROW()-1,$D9+2),NA())</f>
        <v>#N/A</v>
      </c>
      <c r="H9" s="6" t="str">
        <f t="shared" si="0"/>
        <v/>
      </c>
      <c r="I9" s="2">
        <f>IFERROR(MATCH($C9+1,Data!$B$1:$S$1,0),"")</f>
        <v>1</v>
      </c>
      <c r="J9" s="6">
        <f>IFERROR(INDEX(Data!$B$2:$S$10,ROW()-1,$I9),"")</f>
        <v>24</v>
      </c>
      <c r="K9" s="6">
        <f>IFERROR(INDEX(Data!$B$2:$S$10,ROW()-1,$I9+1),"")</f>
        <v>2</v>
      </c>
      <c r="L9" s="43" t="str">
        <f>IFERROR(INDEX(Data!$B$2:$S$10,ROW()-1,$I9+2),"     Finished!")</f>
        <v xml:space="preserve"> NA 海域西南 D</v>
      </c>
      <c r="M9" s="6" t="str">
        <f t="shared" si="1"/>
        <v>未压制海域必刷</v>
      </c>
      <c r="N9" s="15"/>
      <c r="O9" s="8"/>
      <c r="P9" s="8"/>
      <c r="Q9" s="8"/>
      <c r="R9" s="8"/>
      <c r="S9" s="8"/>
      <c r="T9" s="8"/>
      <c r="U9" s="11">
        <v>81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16"/>
    </row>
    <row r="10" spans="1:34" ht="14.25">
      <c r="A10" s="5" t="s">
        <v>8</v>
      </c>
      <c r="B10" s="6"/>
      <c r="C10" s="6">
        <v>0</v>
      </c>
      <c r="D10" s="2" t="str">
        <f>IFERROR(MATCH($C10,Data!$B$1:$S$1,0),"")</f>
        <v/>
      </c>
      <c r="E10" s="7" t="str">
        <f>IFERROR(INDEX(Data!$B$2:$S$10,ROW()-1,$D10),"")</f>
        <v/>
      </c>
      <c r="F10" s="6" t="str">
        <f>IFERROR(INDEX(Data!$B$2:$S$10,ROW()-1,$D10+1),"")</f>
        <v/>
      </c>
      <c r="G10" s="6" t="e">
        <f>IFERROR(INDEX(Data!$B$2:$S$10,ROW()-1,$D10+2),NA())</f>
        <v>#N/A</v>
      </c>
      <c r="H10" s="6" t="str">
        <f t="shared" si="0"/>
        <v/>
      </c>
      <c r="I10" s="2">
        <f>IFERROR(MATCH($C10+1,Data!$B$1:$S$1,0),"")</f>
        <v>1</v>
      </c>
      <c r="J10" s="6">
        <f>IFERROR(INDEX(Data!$B$2:$S$10,ROW()-1,$I10),"")</f>
        <v>93</v>
      </c>
      <c r="K10" s="6">
        <f>IFERROR(INDEX(Data!$B$2:$S$10,ROW()-1,$I10+1),"")</f>
        <v>2</v>
      </c>
      <c r="L10" s="43" t="str">
        <f>IFERROR(INDEX(Data!$B$2:$S$10,ROW()-1,$I10+2),"     Finished!")</f>
        <v xml:space="preserve"> NA 海域西北 C</v>
      </c>
      <c r="M10" s="6" t="str">
        <f t="shared" si="1"/>
        <v>未压制海域必刷</v>
      </c>
      <c r="N10" s="15"/>
      <c r="O10" s="8"/>
      <c r="P10" s="8"/>
      <c r="Q10" s="8"/>
      <c r="R10" s="8"/>
      <c r="S10" s="8"/>
      <c r="T10" s="8">
        <v>41</v>
      </c>
      <c r="U10" s="8"/>
      <c r="V10" s="10">
        <v>82</v>
      </c>
      <c r="W10" s="8"/>
      <c r="X10" s="8"/>
      <c r="Y10" s="8"/>
      <c r="Z10" s="8">
        <v>112</v>
      </c>
      <c r="AA10" s="8">
        <v>122</v>
      </c>
      <c r="AB10" s="8"/>
      <c r="AC10" s="8"/>
      <c r="AD10" s="8"/>
      <c r="AE10" s="8"/>
      <c r="AF10" s="8"/>
      <c r="AG10" s="8"/>
      <c r="AH10" s="16"/>
    </row>
    <row r="11" spans="1:34" ht="14.25">
      <c r="A11" s="5" t="s">
        <v>73</v>
      </c>
      <c r="B11" s="53">
        <f>SUM(C2:C10)/(COUNTA(C2:C10)*6)</f>
        <v>0</v>
      </c>
      <c r="C11" s="53"/>
      <c r="N11" s="15"/>
      <c r="O11" s="8"/>
      <c r="P11" s="8"/>
      <c r="Q11" s="8"/>
      <c r="R11" s="8"/>
      <c r="S11" s="8"/>
      <c r="T11" s="8"/>
      <c r="U11" s="11">
        <v>43</v>
      </c>
      <c r="V11" s="8"/>
      <c r="W11" s="8"/>
      <c r="X11" s="8"/>
      <c r="Y11" s="10">
        <v>111</v>
      </c>
      <c r="Z11" s="8"/>
      <c r="AA11" s="8"/>
      <c r="AB11" s="8">
        <v>125</v>
      </c>
      <c r="AC11" s="8"/>
      <c r="AD11" s="8"/>
      <c r="AE11" s="8"/>
      <c r="AF11" s="8"/>
      <c r="AG11" s="8"/>
      <c r="AH11" s="16"/>
    </row>
    <row r="12" spans="1:34" ht="14.25">
      <c r="J12" s="37"/>
      <c r="K12" s="37"/>
      <c r="L12" s="37"/>
      <c r="M12" s="38"/>
      <c r="N12" s="15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6"/>
    </row>
    <row r="13" spans="1:34" ht="14.25">
      <c r="N13" s="15"/>
      <c r="O13" s="8"/>
      <c r="P13" s="8"/>
      <c r="Q13" s="8"/>
      <c r="R13" s="10">
        <v>42</v>
      </c>
      <c r="S13" s="8"/>
      <c r="T13" s="8"/>
      <c r="U13" s="8">
        <v>83</v>
      </c>
      <c r="V13" s="8"/>
      <c r="W13" s="8"/>
      <c r="X13" s="8"/>
      <c r="Y13" s="8"/>
      <c r="Z13" s="8"/>
      <c r="AA13" s="8">
        <v>114</v>
      </c>
      <c r="AB13" s="8"/>
      <c r="AC13" s="8"/>
      <c r="AD13" s="8"/>
      <c r="AE13" s="8"/>
      <c r="AF13" s="8"/>
      <c r="AG13" s="8"/>
      <c r="AH13" s="16"/>
    </row>
    <row r="14" spans="1:34" ht="14.25">
      <c r="N14" s="15"/>
      <c r="O14" s="8"/>
      <c r="P14" s="8"/>
      <c r="Q14" s="8"/>
      <c r="R14" s="8"/>
      <c r="S14" s="8">
        <v>21</v>
      </c>
      <c r="T14" s="8"/>
      <c r="U14" s="8"/>
      <c r="V14" s="8">
        <v>85</v>
      </c>
      <c r="W14" s="8"/>
      <c r="X14" s="8"/>
      <c r="Y14" s="8"/>
      <c r="Z14" s="8">
        <v>113</v>
      </c>
      <c r="AA14" s="8"/>
      <c r="AB14" s="8"/>
      <c r="AC14" s="8"/>
      <c r="AD14" s="8"/>
      <c r="AE14" s="8"/>
      <c r="AF14" s="8">
        <v>72</v>
      </c>
      <c r="AG14" s="8"/>
      <c r="AH14" s="16"/>
    </row>
    <row r="15" spans="1:34" ht="14.25">
      <c r="N15" s="15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v>71</v>
      </c>
      <c r="AE15" s="8"/>
      <c r="AF15" s="8"/>
      <c r="AG15" s="8"/>
      <c r="AH15" s="16"/>
    </row>
    <row r="16" spans="1:34" ht="14.25">
      <c r="N16" s="15"/>
      <c r="O16" s="8"/>
      <c r="P16" s="8"/>
      <c r="Q16" s="8"/>
      <c r="R16" s="8"/>
      <c r="S16" s="8"/>
      <c r="T16" s="11">
        <v>23</v>
      </c>
      <c r="U16" s="8">
        <v>25</v>
      </c>
      <c r="V16" s="8"/>
      <c r="W16" s="8"/>
      <c r="X16" s="8"/>
      <c r="Y16" s="8"/>
      <c r="Z16" s="8"/>
      <c r="AA16" s="8">
        <v>62</v>
      </c>
      <c r="AB16" s="8"/>
      <c r="AC16" s="8"/>
      <c r="AD16" s="8"/>
      <c r="AE16" s="8"/>
      <c r="AF16" s="8"/>
      <c r="AG16" s="8"/>
      <c r="AH16" s="16"/>
    </row>
    <row r="17" spans="12:34" ht="14.25">
      <c r="N17" s="15"/>
      <c r="O17" s="8"/>
      <c r="P17" s="10">
        <v>44</v>
      </c>
      <c r="Q17" s="10">
        <v>22</v>
      </c>
      <c r="R17" s="8"/>
      <c r="S17" s="8"/>
      <c r="T17" s="8"/>
      <c r="U17" s="8"/>
      <c r="V17" s="8"/>
      <c r="W17" s="8"/>
      <c r="X17" s="8"/>
      <c r="Y17" s="11">
        <v>61</v>
      </c>
      <c r="Z17" s="11">
        <v>65</v>
      </c>
      <c r="AA17" s="8"/>
      <c r="AB17" s="8"/>
      <c r="AC17" s="8"/>
      <c r="AD17" s="8"/>
      <c r="AE17" s="8"/>
      <c r="AF17" s="8">
        <v>73</v>
      </c>
      <c r="AG17" s="8"/>
      <c r="AH17" s="16"/>
    </row>
    <row r="18" spans="12:34" ht="14.25">
      <c r="L18" s="39"/>
      <c r="N18" s="15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16"/>
    </row>
    <row r="19" spans="12:34" ht="14.25">
      <c r="N19" s="15"/>
      <c r="O19" s="8"/>
      <c r="P19" s="8"/>
      <c r="Q19" s="8"/>
      <c r="R19" s="8"/>
      <c r="S19" s="8">
        <v>31</v>
      </c>
      <c r="T19" s="10">
        <v>32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6"/>
    </row>
    <row r="20" spans="12:34" ht="14.25">
      <c r="N20" s="15">
        <v>11</v>
      </c>
      <c r="O20" s="8"/>
      <c r="P20" s="8">
        <v>24</v>
      </c>
      <c r="Q20" s="8"/>
      <c r="R20" s="8"/>
      <c r="S20" s="8"/>
      <c r="T20" s="8"/>
      <c r="U20" s="8"/>
      <c r="V20" s="8">
        <v>51</v>
      </c>
      <c r="W20" s="8"/>
      <c r="X20" s="11">
        <v>52</v>
      </c>
      <c r="Y20" s="8"/>
      <c r="Z20" s="8">
        <v>66</v>
      </c>
      <c r="AB20" s="54" t="s">
        <v>79</v>
      </c>
      <c r="AC20" s="55"/>
      <c r="AD20" s="55"/>
      <c r="AE20" s="55"/>
      <c r="AF20" s="55"/>
      <c r="AG20" s="55"/>
      <c r="AH20" s="56"/>
    </row>
    <row r="21" spans="12:34" ht="14.25">
      <c r="N21" s="15"/>
      <c r="O21" s="8"/>
      <c r="P21" s="8"/>
      <c r="Q21" s="8"/>
      <c r="R21" s="8"/>
      <c r="S21" s="8"/>
      <c r="T21" s="8"/>
      <c r="U21" s="8"/>
      <c r="V21" s="8"/>
      <c r="W21" s="8"/>
      <c r="X21" s="8"/>
      <c r="Y21" s="11">
        <v>63</v>
      </c>
      <c r="Z21" s="8"/>
      <c r="AB21" s="51" t="s">
        <v>78</v>
      </c>
      <c r="AC21" s="51"/>
      <c r="AD21" s="51"/>
      <c r="AE21" s="51"/>
      <c r="AF21" s="51"/>
      <c r="AG21" s="51"/>
      <c r="AH21" s="52"/>
    </row>
    <row r="22" spans="12:34" ht="14.25">
      <c r="N22" s="15"/>
      <c r="O22" s="8">
        <v>12</v>
      </c>
      <c r="P22" s="8"/>
      <c r="Q22" s="8"/>
      <c r="R22" s="8"/>
      <c r="S22" s="8">
        <v>33</v>
      </c>
      <c r="T22" s="8"/>
      <c r="U22" s="8"/>
      <c r="V22" s="8"/>
      <c r="W22" s="8"/>
      <c r="X22" s="8"/>
      <c r="Y22" s="8"/>
      <c r="Z22" s="8"/>
      <c r="AA22" s="8"/>
      <c r="AB22" s="49" t="s">
        <v>72</v>
      </c>
      <c r="AC22" s="49"/>
      <c r="AD22" s="49"/>
      <c r="AE22" s="49"/>
      <c r="AF22" s="49"/>
      <c r="AG22" s="49"/>
      <c r="AH22" s="50"/>
    </row>
    <row r="23" spans="12:34" ht="14.25">
      <c r="N23" s="15"/>
      <c r="O23" s="8"/>
      <c r="P23" s="8"/>
      <c r="Q23" s="8"/>
      <c r="R23" s="11">
        <v>14</v>
      </c>
      <c r="S23" s="8"/>
      <c r="T23" s="10">
        <v>34</v>
      </c>
      <c r="U23" s="8"/>
      <c r="V23" s="8">
        <v>53</v>
      </c>
      <c r="W23" s="8"/>
      <c r="X23" s="8">
        <v>54</v>
      </c>
      <c r="Y23" s="8"/>
      <c r="Z23" s="8"/>
      <c r="AA23" s="8"/>
      <c r="AB23" s="8"/>
      <c r="AC23" s="8"/>
      <c r="AD23" s="8"/>
      <c r="AE23" s="8"/>
      <c r="AF23" s="8"/>
      <c r="AG23" s="8"/>
      <c r="AH23" s="16"/>
    </row>
    <row r="24" spans="12:34" ht="14.25">
      <c r="N24" s="17"/>
      <c r="O24" s="18">
        <v>13</v>
      </c>
      <c r="P24" s="19"/>
      <c r="Q24" s="19"/>
      <c r="R24" s="19"/>
      <c r="S24" s="19"/>
      <c r="T24" s="19"/>
      <c r="U24" s="19"/>
      <c r="V24" s="19"/>
      <c r="W24" s="19"/>
      <c r="X24" s="19"/>
      <c r="Y24" s="19">
        <v>64</v>
      </c>
      <c r="Z24" s="19"/>
      <c r="AA24" s="19"/>
      <c r="AB24" s="19"/>
      <c r="AC24" s="19"/>
      <c r="AD24" s="19"/>
      <c r="AE24" s="19"/>
      <c r="AF24" s="19"/>
      <c r="AG24" s="19"/>
      <c r="AH24" s="20"/>
    </row>
  </sheetData>
  <mergeCells count="7">
    <mergeCell ref="J1:M1"/>
    <mergeCell ref="B1:C1"/>
    <mergeCell ref="E1:H1"/>
    <mergeCell ref="AB22:AH22"/>
    <mergeCell ref="AB21:AH21"/>
    <mergeCell ref="B11:C11"/>
    <mergeCell ref="AB20:AH20"/>
  </mergeCells>
  <phoneticPr fontId="1" type="noConversion"/>
  <conditionalFormatting sqref="N1:AH19 N21:AH24 N20:AB20">
    <cfRule type="expression" dxfId="12" priority="3">
      <formula>IF(INDEX($M$2:$M$10,MATCH(N1,$J$2:$J$10,0))="指定海域随机刷",TRUE,IF(INDEX($M$2:$M$10,MATCH(N1,$J$2:$J$10,0))="未压制海域必刷",FALSE,NA()))</formula>
    </cfRule>
    <cfRule type="expression" dxfId="11" priority="4">
      <formula>IF(INDEX($M$2:$M$10,MATCH(N1,$J$2:$J$10,0))="指定海域随机刷",FALSE,IF(INDEX($M$2:$M$10,MATCH(N1,$J$2:$J$10,0))="未压制海域必刷",TRUE,NA()))</formula>
    </cfRule>
  </conditionalFormatting>
  <conditionalFormatting sqref="B11:C11">
    <cfRule type="dataBar" priority="1">
      <dataBar>
        <cfvo type="percent" val="0"/>
        <cfvo type="percent" val="100"/>
        <color theme="0" tint="-0.249977111117893"/>
      </dataBar>
      <extLst>
        <ext xmlns:x14="http://schemas.microsoft.com/office/spreadsheetml/2009/9/main" uri="{B025F937-C7B1-47D3-B67F-A62EFF666E3E}">
          <x14:id>{35A39609-A674-4B99-AC17-9083F84BD7EF}</x14:id>
        </ext>
      </extLst>
    </cfRule>
  </conditionalFormatting>
  <dataValidations count="4">
    <dataValidation allowBlank="1" showInputMessage="1" showErrorMessage="1" prompt="海域编号" sqref="E2:E10 J2:J10"/>
    <dataValidation allowBlank="1" showInputMessage="1" showErrorMessage="1" prompt="海域侵蚀度" sqref="F2:F10 K2:K10"/>
    <dataValidation allowBlank="1" showInputMessage="1" showErrorMessage="1" prompt="海域名称" sqref="G2:G10 L2:L10"/>
    <dataValidation allowBlank="1" showInputMessage="1" showErrorMessage="1" prompt="档案获取方式" sqref="H2:H10 M2:M10"/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croll Bar 2">
              <controlPr defaultSiz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Scroll Bar 3">
              <controlPr defaultSiz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Scroll Bar 4">
              <controlPr defaultSiz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Scroll Bar 5">
              <controlPr defaultSiz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Scroll Bar 6">
              <controlPr defaultSiz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Scroll Bar 7">
              <controlPr defaultSiz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Scroll Bar 8">
              <controlPr defaultSiz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Scroll Bar 9">
              <controlPr defaultSiz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Scroll Bar 10">
              <controlPr defaultSiz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A39609-A674-4B99-AC17-9083F84BD7EF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B11:C11</xm:sqref>
        </x14:conditionalFormatting>
        <x14:conditionalFormatting xmlns:xm="http://schemas.microsoft.com/office/excel/2006/main">
          <x14:cfRule type="expression" priority="2" id="{91DFE342-6002-4B2F-8191-5DCB36B526EB}">
            <xm:f>IF(COUNTIF($J$2:$J$10,"="&amp;N1)&lt;&gt;0,FALSE,COUNTIF(Data!$T$2:$V$10,"="&amp;N1)=0)</xm:f>
            <x14:dxf>
              <font>
                <b val="0"/>
                <i val="0"/>
                <color rgb="FF00B050"/>
              </font>
            </x14:dxf>
          </x14:cfRule>
          <xm:sqref>N1:AH19 N21:AH24 N20:AB20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35"/>
  <sheetViews>
    <sheetView showGridLines="0" showRowColHeaders="0" workbookViewId="0">
      <selection activeCell="V11" sqref="V11:W13"/>
    </sheetView>
  </sheetViews>
  <sheetFormatPr defaultColWidth="4.5" defaultRowHeight="15" customHeight="1"/>
  <cols>
    <col min="1" max="1" width="4.5" style="9"/>
    <col min="2" max="2" width="4.5" style="9" customWidth="1"/>
    <col min="3" max="3" width="4.5" style="9"/>
    <col min="4" max="6" width="4.5" style="9" customWidth="1"/>
    <col min="7" max="29" width="4.5" style="9"/>
    <col min="30" max="30" width="4.5" style="9" customWidth="1"/>
    <col min="31" max="31" width="4.5" style="9"/>
    <col min="32" max="33" width="4.5" style="9" customWidth="1"/>
    <col min="34" max="16384" width="4.5" style="9"/>
  </cols>
  <sheetData>
    <row r="1" spans="1:52" ht="15" customHeigh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36"/>
      <c r="W1" s="60" t="s">
        <v>60</v>
      </c>
      <c r="X1" s="60"/>
      <c r="Y1" s="60"/>
      <c r="Z1" s="24" t="s">
        <v>65</v>
      </c>
      <c r="AA1" s="24" t="s">
        <v>61</v>
      </c>
      <c r="AB1" s="24" t="s">
        <v>62</v>
      </c>
      <c r="AC1" s="24" t="s">
        <v>63</v>
      </c>
      <c r="AD1" s="24" t="s">
        <v>66</v>
      </c>
      <c r="AE1" s="24" t="s">
        <v>64</v>
      </c>
      <c r="AF1" s="40" t="str">
        <f t="shared" ref="AF1:AF24" si="0">IFERROR(MATCH($V$2,$A1:$U1,0),"")</f>
        <v/>
      </c>
      <c r="AG1" s="41" t="str">
        <f>IF(AF1&lt;&gt;"",1,"")</f>
        <v/>
      </c>
      <c r="AH1" s="40" t="str">
        <f t="shared" ref="AH1:AH24" si="1">IFERROR(MATCH($V$3,$A1:$U1,0),"")</f>
        <v/>
      </c>
      <c r="AI1" s="41" t="str">
        <f>IF(AH1&lt;&gt;"",1,"")</f>
        <v/>
      </c>
      <c r="AJ1" s="40" t="str">
        <f t="shared" ref="AJ1:AJ24" si="2">IFERROR(MATCH($V$4,$A1:$U1,0),"")</f>
        <v/>
      </c>
      <c r="AK1" s="41" t="str">
        <f>IF(AJ1&lt;&gt;"",1,"")</f>
        <v/>
      </c>
      <c r="AL1" s="40" t="str">
        <f t="shared" ref="AL1:AL24" si="3">IFERROR(MATCH($V$5,$A1:$U1,0),"")</f>
        <v/>
      </c>
      <c r="AM1" s="41" t="str">
        <f>IF(AL1&lt;&gt;"",1,"")</f>
        <v/>
      </c>
      <c r="AN1" s="40" t="str">
        <f t="shared" ref="AN1:AN24" si="4">IFERROR(MATCH($V$6,$A1:$U1,0),"")</f>
        <v/>
      </c>
      <c r="AO1" s="41" t="str">
        <f>IF(AN1&lt;&gt;"",1,"")</f>
        <v/>
      </c>
      <c r="AP1" s="40" t="str">
        <f t="shared" ref="AP1:AP24" si="5">IFERROR(MATCH($V$7,$A1:$U1,0),"")</f>
        <v/>
      </c>
      <c r="AQ1" s="41" t="str">
        <f>IF(AP1&lt;&gt;"",1,"")</f>
        <v/>
      </c>
      <c r="AR1" s="40" t="str">
        <f t="shared" ref="AR1:AR24" si="6">IFERROR(MATCH($V$8,$A1:$U1,0),"")</f>
        <v/>
      </c>
      <c r="AS1" s="41" t="str">
        <f>IF(AR1&lt;&gt;"",1,"")</f>
        <v/>
      </c>
      <c r="AT1" s="40" t="str">
        <f t="shared" ref="AT1:AT24" si="7">IFERROR(MATCH($V$9,$A1:$U1,0),"")</f>
        <v/>
      </c>
      <c r="AU1" s="41" t="str">
        <f>IF(AT1&lt;&gt;"",1,"")</f>
        <v/>
      </c>
      <c r="AV1" s="40" t="str">
        <f t="shared" ref="AV1:AV24" si="8">IFERROR(MATCH($V$10,$A1:$U1,0),"")</f>
        <v/>
      </c>
      <c r="AW1" s="41" t="str">
        <f>IF(AV1&lt;&gt;"",1,"")</f>
        <v/>
      </c>
      <c r="AX1" s="8"/>
      <c r="AY1" s="8"/>
      <c r="AZ1" s="8"/>
    </row>
    <row r="2" spans="1:52" ht="15" customHeight="1">
      <c r="A2" s="15"/>
      <c r="B2" s="10">
        <v>101</v>
      </c>
      <c r="C2" s="8"/>
      <c r="D2" s="8"/>
      <c r="E2" s="8"/>
      <c r="F2" s="8">
        <v>104</v>
      </c>
      <c r="G2" s="8"/>
      <c r="H2" s="8"/>
      <c r="I2" s="8"/>
      <c r="J2" s="8">
        <v>95</v>
      </c>
      <c r="K2" s="8"/>
      <c r="L2" s="8"/>
      <c r="M2" s="8"/>
      <c r="N2" s="8"/>
      <c r="O2" s="8">
        <v>142</v>
      </c>
      <c r="P2" s="8"/>
      <c r="Q2" s="8">
        <v>144</v>
      </c>
      <c r="R2" s="8"/>
      <c r="S2" s="8"/>
      <c r="T2" s="8"/>
      <c r="U2" s="16"/>
      <c r="V2" s="24">
        <f>Main!J2</f>
        <v>44</v>
      </c>
      <c r="W2" s="61" t="s">
        <v>0</v>
      </c>
      <c r="X2" s="62"/>
      <c r="Y2" s="62"/>
      <c r="Z2" s="23" t="b">
        <v>1</v>
      </c>
      <c r="AA2" s="25">
        <f>MATCH(1,AG$1:AG$24,0)</f>
        <v>17</v>
      </c>
      <c r="AB2" s="25">
        <f>INDEX(AF$1:AF$24,$AA2)</f>
        <v>3</v>
      </c>
      <c r="AC2" s="26">
        <f t="shared" ref="AC2:AC10" si="9">INDEX($A$1:$U$24,$AA2,$AB2)</f>
        <v>44</v>
      </c>
      <c r="AD2" s="25">
        <f>IF(AC2=V2,Main!C2+1,0)</f>
        <v>1</v>
      </c>
      <c r="AE2" s="25" t="str">
        <f t="shared" ref="AE2:AE10" si="10">ADDRESS($AA2,$AB2)</f>
        <v>$C$17</v>
      </c>
      <c r="AF2" s="42" t="str">
        <f t="shared" si="0"/>
        <v/>
      </c>
      <c r="AG2" s="41" t="str">
        <f t="shared" ref="AG2:AG24" si="11">IF(AF2&lt;&gt;"",1,"")</f>
        <v/>
      </c>
      <c r="AH2" s="40" t="str">
        <f t="shared" si="1"/>
        <v/>
      </c>
      <c r="AI2" s="41" t="str">
        <f t="shared" ref="AI2:AI24" si="12">IF(AH2&lt;&gt;"",1,"")</f>
        <v/>
      </c>
      <c r="AJ2" s="40" t="str">
        <f t="shared" si="2"/>
        <v/>
      </c>
      <c r="AK2" s="41" t="str">
        <f t="shared" ref="AK2:AK24" si="13">IF(AJ2&lt;&gt;"",1,"")</f>
        <v/>
      </c>
      <c r="AL2" s="40" t="str">
        <f t="shared" si="3"/>
        <v/>
      </c>
      <c r="AM2" s="41" t="str">
        <f t="shared" ref="AM2:AM24" si="14">IF(AL2&lt;&gt;"",1,"")</f>
        <v/>
      </c>
      <c r="AN2" s="40" t="str">
        <f t="shared" si="4"/>
        <v/>
      </c>
      <c r="AO2" s="41" t="str">
        <f t="shared" ref="AO2:AO24" si="15">IF(AN2&lt;&gt;"",1,"")</f>
        <v/>
      </c>
      <c r="AP2" s="40" t="str">
        <f t="shared" si="5"/>
        <v/>
      </c>
      <c r="AQ2" s="41" t="str">
        <f t="shared" ref="AQ2:AQ24" si="16">IF(AP2&lt;&gt;"",1,"")</f>
        <v/>
      </c>
      <c r="AR2" s="40" t="str">
        <f t="shared" si="6"/>
        <v/>
      </c>
      <c r="AS2" s="41" t="str">
        <f t="shared" ref="AS2:AS24" si="17">IF(AR2&lt;&gt;"",1,"")</f>
        <v/>
      </c>
      <c r="AT2" s="40" t="str">
        <f t="shared" si="7"/>
        <v/>
      </c>
      <c r="AU2" s="41" t="str">
        <f t="shared" ref="AU2:AU24" si="18">IF(AT2&lt;&gt;"",1,"")</f>
        <v/>
      </c>
      <c r="AV2" s="40" t="str">
        <f t="shared" si="8"/>
        <v/>
      </c>
      <c r="AW2" s="41" t="str">
        <f t="shared" ref="AW2:AW24" si="19">IF(AV2&lt;&gt;"",1,"")</f>
        <v/>
      </c>
      <c r="AX2" s="8"/>
      <c r="AY2" s="8"/>
      <c r="AZ2" s="8"/>
    </row>
    <row r="3" spans="1:52" ht="15" customHeight="1">
      <c r="A3" s="15"/>
      <c r="B3" s="8"/>
      <c r="C3" s="8"/>
      <c r="D3" s="8"/>
      <c r="E3" s="8"/>
      <c r="F3" s="8"/>
      <c r="G3" s="8"/>
      <c r="H3" s="8"/>
      <c r="I3" s="8"/>
      <c r="J3" s="8"/>
      <c r="K3" s="8">
        <v>94</v>
      </c>
      <c r="L3" s="8"/>
      <c r="M3" s="8"/>
      <c r="N3" s="8"/>
      <c r="O3" s="8"/>
      <c r="P3" s="8"/>
      <c r="Q3" s="8"/>
      <c r="R3" s="8"/>
      <c r="S3" s="8"/>
      <c r="T3" s="8"/>
      <c r="U3" s="16"/>
      <c r="V3" s="24">
        <f>Main!J3</f>
        <v>22</v>
      </c>
      <c r="W3" s="59" t="s">
        <v>1</v>
      </c>
      <c r="X3" s="59"/>
      <c r="Y3" s="59"/>
      <c r="Z3" s="23" t="b">
        <v>1</v>
      </c>
      <c r="AA3" s="25">
        <f>MATCH(1,AI$1:AI$24,0)</f>
        <v>17</v>
      </c>
      <c r="AB3" s="25">
        <f>INDEX(AH$1:AH$24,$AA3)</f>
        <v>4</v>
      </c>
      <c r="AC3" s="27">
        <f t="shared" si="9"/>
        <v>22</v>
      </c>
      <c r="AD3" s="25">
        <f>IF(AC3=V3,Main!C3+1,0)</f>
        <v>1</v>
      </c>
      <c r="AE3" s="25" t="str">
        <f t="shared" si="10"/>
        <v>$D$17</v>
      </c>
      <c r="AF3" s="42" t="str">
        <f t="shared" si="0"/>
        <v/>
      </c>
      <c r="AG3" s="41" t="str">
        <f t="shared" si="11"/>
        <v/>
      </c>
      <c r="AH3" s="40" t="str">
        <f t="shared" si="1"/>
        <v/>
      </c>
      <c r="AI3" s="41" t="str">
        <f t="shared" si="12"/>
        <v/>
      </c>
      <c r="AJ3" s="40" t="str">
        <f t="shared" si="2"/>
        <v/>
      </c>
      <c r="AK3" s="41" t="str">
        <f t="shared" si="13"/>
        <v/>
      </c>
      <c r="AL3" s="40" t="str">
        <f t="shared" si="3"/>
        <v/>
      </c>
      <c r="AM3" s="41" t="str">
        <f t="shared" si="14"/>
        <v/>
      </c>
      <c r="AN3" s="40" t="str">
        <f t="shared" si="4"/>
        <v/>
      </c>
      <c r="AO3" s="41" t="str">
        <f t="shared" si="15"/>
        <v/>
      </c>
      <c r="AP3" s="40" t="str">
        <f t="shared" si="5"/>
        <v/>
      </c>
      <c r="AQ3" s="41" t="str">
        <f t="shared" si="16"/>
        <v/>
      </c>
      <c r="AR3" s="40" t="str">
        <f t="shared" si="6"/>
        <v/>
      </c>
      <c r="AS3" s="41" t="str">
        <f t="shared" si="17"/>
        <v/>
      </c>
      <c r="AT3" s="40" t="str">
        <f t="shared" si="7"/>
        <v/>
      </c>
      <c r="AU3" s="41" t="str">
        <f t="shared" si="18"/>
        <v/>
      </c>
      <c r="AV3" s="40" t="str">
        <f t="shared" si="8"/>
        <v/>
      </c>
      <c r="AW3" s="41" t="str">
        <f t="shared" si="19"/>
        <v/>
      </c>
      <c r="AX3" s="8"/>
      <c r="AY3" s="8"/>
      <c r="AZ3" s="8"/>
    </row>
    <row r="4" spans="1:52" ht="15" customHeight="1">
      <c r="A4" s="15"/>
      <c r="B4" s="8"/>
      <c r="C4" s="8"/>
      <c r="D4" s="8">
        <v>103</v>
      </c>
      <c r="E4" s="8"/>
      <c r="F4" s="8"/>
      <c r="G4" s="8"/>
      <c r="H4" s="8"/>
      <c r="I4" s="8"/>
      <c r="J4" s="8"/>
      <c r="K4" s="8"/>
      <c r="L4" s="10">
        <v>141</v>
      </c>
      <c r="M4" s="8"/>
      <c r="N4" s="8"/>
      <c r="O4" s="8"/>
      <c r="P4" s="8"/>
      <c r="Q4" s="8"/>
      <c r="R4" s="8"/>
      <c r="S4" s="10">
        <v>121</v>
      </c>
      <c r="T4" s="8"/>
      <c r="U4" s="16"/>
      <c r="V4" s="24">
        <f>Main!J4</f>
        <v>83</v>
      </c>
      <c r="W4" s="59" t="s">
        <v>2</v>
      </c>
      <c r="X4" s="59"/>
      <c r="Y4" s="59"/>
      <c r="Z4" s="23" t="b">
        <v>1</v>
      </c>
      <c r="AA4" s="25">
        <f>MATCH(1,AK$1:AK$24,0)</f>
        <v>13</v>
      </c>
      <c r="AB4" s="25">
        <f>INDEX(AJ$1:AJ$24,$AA4)</f>
        <v>8</v>
      </c>
      <c r="AC4" s="28">
        <f t="shared" si="9"/>
        <v>83</v>
      </c>
      <c r="AD4" s="25">
        <f>IF(AC4=V4,Main!C4+1,0)</f>
        <v>1</v>
      </c>
      <c r="AE4" s="25" t="str">
        <f t="shared" si="10"/>
        <v>$H$13</v>
      </c>
      <c r="AF4" s="42" t="str">
        <f t="shared" si="0"/>
        <v/>
      </c>
      <c r="AG4" s="41" t="str">
        <f t="shared" si="11"/>
        <v/>
      </c>
      <c r="AH4" s="40" t="str">
        <f t="shared" si="1"/>
        <v/>
      </c>
      <c r="AI4" s="41" t="str">
        <f t="shared" si="12"/>
        <v/>
      </c>
      <c r="AJ4" s="40" t="str">
        <f t="shared" si="2"/>
        <v/>
      </c>
      <c r="AK4" s="41" t="str">
        <f t="shared" si="13"/>
        <v/>
      </c>
      <c r="AL4" s="40" t="str">
        <f t="shared" si="3"/>
        <v/>
      </c>
      <c r="AM4" s="41" t="str">
        <f t="shared" si="14"/>
        <v/>
      </c>
      <c r="AN4" s="40" t="str">
        <f t="shared" si="4"/>
        <v/>
      </c>
      <c r="AO4" s="41" t="str">
        <f t="shared" si="15"/>
        <v/>
      </c>
      <c r="AP4" s="40" t="str">
        <f t="shared" si="5"/>
        <v/>
      </c>
      <c r="AQ4" s="41" t="str">
        <f t="shared" si="16"/>
        <v/>
      </c>
      <c r="AR4" s="40" t="str">
        <f t="shared" si="6"/>
        <v/>
      </c>
      <c r="AS4" s="41" t="str">
        <f t="shared" si="17"/>
        <v/>
      </c>
      <c r="AT4" s="40" t="str">
        <f t="shared" si="7"/>
        <v/>
      </c>
      <c r="AU4" s="41" t="str">
        <f t="shared" si="18"/>
        <v/>
      </c>
      <c r="AV4" s="40" t="str">
        <f t="shared" si="8"/>
        <v/>
      </c>
      <c r="AW4" s="41" t="str">
        <f t="shared" si="19"/>
        <v/>
      </c>
      <c r="AX4" s="8"/>
      <c r="AY4" s="8"/>
      <c r="AZ4" s="8"/>
    </row>
    <row r="5" spans="1:52" ht="15" customHeight="1">
      <c r="A5" s="15">
        <v>102</v>
      </c>
      <c r="B5" s="8"/>
      <c r="C5" s="8"/>
      <c r="D5" s="8"/>
      <c r="E5" s="8"/>
      <c r="F5" s="8"/>
      <c r="G5" s="8">
        <v>105</v>
      </c>
      <c r="H5" s="8"/>
      <c r="I5" s="10">
        <v>92</v>
      </c>
      <c r="J5" s="10">
        <v>93</v>
      </c>
      <c r="K5" s="8"/>
      <c r="L5" s="8"/>
      <c r="M5" s="8"/>
      <c r="N5" s="8">
        <v>143</v>
      </c>
      <c r="O5" s="8"/>
      <c r="P5" s="8"/>
      <c r="Q5" s="8"/>
      <c r="R5" s="8"/>
      <c r="S5" s="8"/>
      <c r="T5" s="8"/>
      <c r="U5" s="16"/>
      <c r="V5" s="24">
        <f>Main!J5</f>
        <v>23</v>
      </c>
      <c r="W5" s="59" t="s">
        <v>3</v>
      </c>
      <c r="X5" s="59"/>
      <c r="Y5" s="59"/>
      <c r="Z5" s="23" t="b">
        <v>1</v>
      </c>
      <c r="AA5" s="25">
        <f>MATCH(1,AM$1:AM$24,0)</f>
        <v>16</v>
      </c>
      <c r="AB5" s="25">
        <f>INDEX(AL$1:AL$24,$AA5)</f>
        <v>7</v>
      </c>
      <c r="AC5" s="29">
        <f t="shared" si="9"/>
        <v>23</v>
      </c>
      <c r="AD5" s="25">
        <f>IF(AC5=V5,Main!C5+1,0)</f>
        <v>1</v>
      </c>
      <c r="AE5" s="25" t="str">
        <f t="shared" si="10"/>
        <v>$G$16</v>
      </c>
      <c r="AF5" s="42" t="str">
        <f t="shared" si="0"/>
        <v/>
      </c>
      <c r="AG5" s="41" t="str">
        <f t="shared" si="11"/>
        <v/>
      </c>
      <c r="AH5" s="40" t="str">
        <f t="shared" si="1"/>
        <v/>
      </c>
      <c r="AI5" s="41" t="str">
        <f t="shared" si="12"/>
        <v/>
      </c>
      <c r="AJ5" s="40" t="str">
        <f t="shared" si="2"/>
        <v/>
      </c>
      <c r="AK5" s="41" t="str">
        <f t="shared" si="13"/>
        <v/>
      </c>
      <c r="AL5" s="40" t="str">
        <f t="shared" si="3"/>
        <v/>
      </c>
      <c r="AM5" s="41" t="str">
        <f t="shared" si="14"/>
        <v/>
      </c>
      <c r="AN5" s="40" t="str">
        <f t="shared" si="4"/>
        <v/>
      </c>
      <c r="AO5" s="41" t="str">
        <f t="shared" si="15"/>
        <v/>
      </c>
      <c r="AP5" s="40" t="str">
        <f t="shared" si="5"/>
        <v/>
      </c>
      <c r="AQ5" s="41" t="str">
        <f t="shared" si="16"/>
        <v/>
      </c>
      <c r="AR5" s="40" t="str">
        <f t="shared" si="6"/>
        <v/>
      </c>
      <c r="AS5" s="41" t="str">
        <f t="shared" si="17"/>
        <v/>
      </c>
      <c r="AT5" s="40" t="str">
        <f t="shared" si="7"/>
        <v/>
      </c>
      <c r="AU5" s="41" t="str">
        <f t="shared" si="18"/>
        <v/>
      </c>
      <c r="AV5" s="40">
        <f t="shared" si="8"/>
        <v>10</v>
      </c>
      <c r="AW5" s="41">
        <f t="shared" si="19"/>
        <v>1</v>
      </c>
      <c r="AX5" s="8"/>
      <c r="AY5" s="8"/>
      <c r="AZ5" s="8"/>
    </row>
    <row r="6" spans="1:52" ht="15" customHeight="1">
      <c r="A6" s="15"/>
      <c r="B6" s="8"/>
      <c r="C6" s="8"/>
      <c r="D6" s="8"/>
      <c r="E6" s="8"/>
      <c r="F6" s="8"/>
      <c r="G6" s="8"/>
      <c r="H6" s="8"/>
      <c r="I6" s="8"/>
      <c r="J6" s="8"/>
      <c r="K6" s="10">
        <v>131</v>
      </c>
      <c r="L6" s="8"/>
      <c r="M6" s="11">
        <v>134</v>
      </c>
      <c r="N6" s="8"/>
      <c r="O6" s="8"/>
      <c r="P6" s="8"/>
      <c r="Q6" s="8"/>
      <c r="R6" s="8"/>
      <c r="S6" s="8"/>
      <c r="T6" s="8"/>
      <c r="U6" s="16"/>
      <c r="V6" s="24">
        <f>Main!J6</f>
        <v>21</v>
      </c>
      <c r="W6" s="59" t="s">
        <v>4</v>
      </c>
      <c r="X6" s="59"/>
      <c r="Y6" s="59"/>
      <c r="Z6" s="23" t="b">
        <v>1</v>
      </c>
      <c r="AA6" s="25">
        <f>MATCH(1,AO$1:AO$24,0)</f>
        <v>14</v>
      </c>
      <c r="AB6" s="25">
        <f>INDEX(AN$1:AN$24,$AA6)</f>
        <v>6</v>
      </c>
      <c r="AC6" s="30">
        <f t="shared" si="9"/>
        <v>21</v>
      </c>
      <c r="AD6" s="25">
        <f>IF(AC6=V6,Main!C6+1,0)</f>
        <v>1</v>
      </c>
      <c r="AE6" s="25" t="str">
        <f t="shared" si="10"/>
        <v>$F$14</v>
      </c>
      <c r="AF6" s="42" t="str">
        <f t="shared" si="0"/>
        <v/>
      </c>
      <c r="AG6" s="41" t="str">
        <f t="shared" si="11"/>
        <v/>
      </c>
      <c r="AH6" s="40" t="str">
        <f t="shared" si="1"/>
        <v/>
      </c>
      <c r="AI6" s="41" t="str">
        <f t="shared" si="12"/>
        <v/>
      </c>
      <c r="AJ6" s="40" t="str">
        <f t="shared" si="2"/>
        <v/>
      </c>
      <c r="AK6" s="41" t="str">
        <f t="shared" si="13"/>
        <v/>
      </c>
      <c r="AL6" s="40" t="str">
        <f t="shared" si="3"/>
        <v/>
      </c>
      <c r="AM6" s="41" t="str">
        <f t="shared" si="14"/>
        <v/>
      </c>
      <c r="AN6" s="40" t="str">
        <f t="shared" si="4"/>
        <v/>
      </c>
      <c r="AO6" s="41" t="str">
        <f t="shared" si="15"/>
        <v/>
      </c>
      <c r="AP6" s="40" t="str">
        <f t="shared" si="5"/>
        <v/>
      </c>
      <c r="AQ6" s="41" t="str">
        <f t="shared" si="16"/>
        <v/>
      </c>
      <c r="AR6" s="40" t="str">
        <f t="shared" si="6"/>
        <v/>
      </c>
      <c r="AS6" s="41" t="str">
        <f t="shared" si="17"/>
        <v/>
      </c>
      <c r="AT6" s="40" t="str">
        <f t="shared" si="7"/>
        <v/>
      </c>
      <c r="AU6" s="41" t="str">
        <f t="shared" si="18"/>
        <v/>
      </c>
      <c r="AV6" s="40" t="str">
        <f t="shared" si="8"/>
        <v/>
      </c>
      <c r="AW6" s="41" t="str">
        <f t="shared" si="19"/>
        <v/>
      </c>
      <c r="AX6" s="8"/>
      <c r="AY6" s="8"/>
      <c r="AZ6" s="8"/>
    </row>
    <row r="7" spans="1:52" ht="15" customHeight="1">
      <c r="A7" s="15"/>
      <c r="B7" s="8">
        <v>106</v>
      </c>
      <c r="C7" s="8"/>
      <c r="D7" s="8"/>
      <c r="E7" s="8"/>
      <c r="F7" s="8"/>
      <c r="G7" s="8"/>
      <c r="H7" s="8">
        <v>84</v>
      </c>
      <c r="I7" s="8"/>
      <c r="J7" s="11">
        <v>91</v>
      </c>
      <c r="K7" s="8"/>
      <c r="L7" s="8"/>
      <c r="M7" s="8"/>
      <c r="N7" s="8"/>
      <c r="O7" s="8"/>
      <c r="P7" s="10">
        <v>123</v>
      </c>
      <c r="Q7" s="8"/>
      <c r="R7" s="8"/>
      <c r="S7" s="8">
        <v>124</v>
      </c>
      <c r="T7" s="8"/>
      <c r="U7" s="16"/>
      <c r="V7" s="24">
        <f>Main!J7</f>
        <v>43</v>
      </c>
      <c r="W7" s="59" t="s">
        <v>5</v>
      </c>
      <c r="X7" s="59"/>
      <c r="Y7" s="59"/>
      <c r="Z7" s="23" t="b">
        <v>1</v>
      </c>
      <c r="AA7" s="25">
        <f>MATCH(1,AQ$1:AQ$24,0)</f>
        <v>11</v>
      </c>
      <c r="AB7" s="25">
        <f>INDEX(AP$1:AP$24,$AA7)</f>
        <v>8</v>
      </c>
      <c r="AC7" s="31">
        <f t="shared" si="9"/>
        <v>43</v>
      </c>
      <c r="AD7" s="25">
        <f>IF(AC7=V7,Main!C7+1,0)</f>
        <v>1</v>
      </c>
      <c r="AE7" s="25" t="str">
        <f t="shared" si="10"/>
        <v>$H$11</v>
      </c>
      <c r="AF7" s="42" t="str">
        <f t="shared" si="0"/>
        <v/>
      </c>
      <c r="AG7" s="41" t="str">
        <f t="shared" si="11"/>
        <v/>
      </c>
      <c r="AH7" s="40" t="str">
        <f t="shared" si="1"/>
        <v/>
      </c>
      <c r="AI7" s="41" t="str">
        <f t="shared" si="12"/>
        <v/>
      </c>
      <c r="AJ7" s="40" t="str">
        <f t="shared" si="2"/>
        <v/>
      </c>
      <c r="AK7" s="41" t="str">
        <f t="shared" si="13"/>
        <v/>
      </c>
      <c r="AL7" s="40" t="str">
        <f t="shared" si="3"/>
        <v/>
      </c>
      <c r="AM7" s="41" t="str">
        <f t="shared" si="14"/>
        <v/>
      </c>
      <c r="AN7" s="40" t="str">
        <f t="shared" si="4"/>
        <v/>
      </c>
      <c r="AO7" s="41" t="str">
        <f t="shared" si="15"/>
        <v/>
      </c>
      <c r="AP7" s="40" t="str">
        <f t="shared" si="5"/>
        <v/>
      </c>
      <c r="AQ7" s="41" t="str">
        <f t="shared" si="16"/>
        <v/>
      </c>
      <c r="AR7" s="40" t="str">
        <f t="shared" si="6"/>
        <v/>
      </c>
      <c r="AS7" s="41" t="str">
        <f t="shared" si="17"/>
        <v/>
      </c>
      <c r="AT7" s="40" t="str">
        <f t="shared" si="7"/>
        <v/>
      </c>
      <c r="AU7" s="41" t="str">
        <f t="shared" si="18"/>
        <v/>
      </c>
      <c r="AV7" s="40" t="str">
        <f t="shared" si="8"/>
        <v/>
      </c>
      <c r="AW7" s="41" t="str">
        <f t="shared" si="19"/>
        <v/>
      </c>
      <c r="AX7" s="8"/>
      <c r="AY7" s="8"/>
      <c r="AZ7" s="8"/>
    </row>
    <row r="8" spans="1:52" ht="15" customHeight="1">
      <c r="A8" s="15"/>
      <c r="B8" s="8"/>
      <c r="C8" s="8"/>
      <c r="D8" s="8"/>
      <c r="E8" s="8"/>
      <c r="F8" s="8"/>
      <c r="G8" s="8"/>
      <c r="H8" s="8"/>
      <c r="I8" s="8"/>
      <c r="J8" s="8"/>
      <c r="K8" s="11">
        <v>133</v>
      </c>
      <c r="L8" s="8">
        <v>135</v>
      </c>
      <c r="M8" s="8">
        <v>132</v>
      </c>
      <c r="N8" s="8"/>
      <c r="O8" s="8"/>
      <c r="P8" s="8"/>
      <c r="Q8" s="8"/>
      <c r="R8" s="8"/>
      <c r="S8" s="8"/>
      <c r="T8" s="8"/>
      <c r="U8" s="16"/>
      <c r="V8" s="24">
        <f>Main!J8</f>
        <v>81</v>
      </c>
      <c r="W8" s="59" t="s">
        <v>6</v>
      </c>
      <c r="X8" s="59"/>
      <c r="Y8" s="59"/>
      <c r="Z8" s="23" t="b">
        <v>1</v>
      </c>
      <c r="AA8" s="25">
        <f>MATCH(1,AS$1:AS$24,0)</f>
        <v>9</v>
      </c>
      <c r="AB8" s="25">
        <f>INDEX(AR$1:AR$24,$AA8)</f>
        <v>8</v>
      </c>
      <c r="AC8" s="32">
        <f t="shared" si="9"/>
        <v>81</v>
      </c>
      <c r="AD8" s="25">
        <f>IF(AC8=V8,Main!C8+1,0)</f>
        <v>1</v>
      </c>
      <c r="AE8" s="25" t="str">
        <f t="shared" si="10"/>
        <v>$H$9</v>
      </c>
      <c r="AF8" s="42" t="str">
        <f t="shared" si="0"/>
        <v/>
      </c>
      <c r="AG8" s="41" t="str">
        <f t="shared" si="11"/>
        <v/>
      </c>
      <c r="AH8" s="40" t="str">
        <f t="shared" si="1"/>
        <v/>
      </c>
      <c r="AI8" s="41" t="str">
        <f t="shared" si="12"/>
        <v/>
      </c>
      <c r="AJ8" s="40" t="str">
        <f t="shared" si="2"/>
        <v/>
      </c>
      <c r="AK8" s="41" t="str">
        <f t="shared" si="13"/>
        <v/>
      </c>
      <c r="AL8" s="40" t="str">
        <f t="shared" si="3"/>
        <v/>
      </c>
      <c r="AM8" s="41" t="str">
        <f t="shared" si="14"/>
        <v/>
      </c>
      <c r="AN8" s="40" t="str">
        <f t="shared" si="4"/>
        <v/>
      </c>
      <c r="AO8" s="41" t="str">
        <f t="shared" si="15"/>
        <v/>
      </c>
      <c r="AP8" s="40" t="str">
        <f t="shared" si="5"/>
        <v/>
      </c>
      <c r="AQ8" s="41" t="str">
        <f t="shared" si="16"/>
        <v/>
      </c>
      <c r="AR8" s="40" t="str">
        <f t="shared" si="6"/>
        <v/>
      </c>
      <c r="AS8" s="41" t="str">
        <f t="shared" si="17"/>
        <v/>
      </c>
      <c r="AT8" s="40" t="str">
        <f t="shared" si="7"/>
        <v/>
      </c>
      <c r="AU8" s="41" t="str">
        <f t="shared" si="18"/>
        <v/>
      </c>
      <c r="AV8" s="40" t="str">
        <f t="shared" si="8"/>
        <v/>
      </c>
      <c r="AW8" s="41" t="str">
        <f t="shared" si="19"/>
        <v/>
      </c>
      <c r="AX8" s="8"/>
      <c r="AY8" s="8"/>
      <c r="AZ8" s="8"/>
    </row>
    <row r="9" spans="1:52" ht="15" customHeight="1">
      <c r="A9" s="15"/>
      <c r="B9" s="8"/>
      <c r="C9" s="8"/>
      <c r="D9" s="8"/>
      <c r="E9" s="8"/>
      <c r="F9" s="8"/>
      <c r="G9" s="8"/>
      <c r="H9" s="11">
        <v>81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6"/>
      <c r="V9" s="24">
        <f>Main!J9</f>
        <v>24</v>
      </c>
      <c r="W9" s="59" t="s">
        <v>7</v>
      </c>
      <c r="X9" s="59"/>
      <c r="Y9" s="59"/>
      <c r="Z9" s="23" t="b">
        <v>1</v>
      </c>
      <c r="AA9" s="25">
        <f>MATCH(1,AU$1:AU$24,0)</f>
        <v>20</v>
      </c>
      <c r="AB9" s="25">
        <f>INDEX(AT$1:AT$24,$AA9)</f>
        <v>3</v>
      </c>
      <c r="AC9" s="33">
        <f t="shared" si="9"/>
        <v>24</v>
      </c>
      <c r="AD9" s="25">
        <f>IF(AC9=V9,Main!C9+1,0)</f>
        <v>1</v>
      </c>
      <c r="AE9" s="25" t="str">
        <f t="shared" si="10"/>
        <v>$C$20</v>
      </c>
      <c r="AF9" s="42" t="str">
        <f t="shared" si="0"/>
        <v/>
      </c>
      <c r="AG9" s="41" t="str">
        <f t="shared" si="11"/>
        <v/>
      </c>
      <c r="AH9" s="40" t="str">
        <f t="shared" si="1"/>
        <v/>
      </c>
      <c r="AI9" s="41" t="str">
        <f t="shared" si="12"/>
        <v/>
      </c>
      <c r="AJ9" s="40" t="str">
        <f t="shared" si="2"/>
        <v/>
      </c>
      <c r="AK9" s="41" t="str">
        <f t="shared" si="13"/>
        <v/>
      </c>
      <c r="AL9" s="40" t="str">
        <f t="shared" si="3"/>
        <v/>
      </c>
      <c r="AM9" s="41" t="str">
        <f t="shared" si="14"/>
        <v/>
      </c>
      <c r="AN9" s="40" t="str">
        <f t="shared" si="4"/>
        <v/>
      </c>
      <c r="AO9" s="41" t="str">
        <f t="shared" si="15"/>
        <v/>
      </c>
      <c r="AP9" s="40" t="str">
        <f t="shared" si="5"/>
        <v/>
      </c>
      <c r="AQ9" s="41" t="str">
        <f t="shared" si="16"/>
        <v/>
      </c>
      <c r="AR9" s="40">
        <f t="shared" si="6"/>
        <v>8</v>
      </c>
      <c r="AS9" s="41">
        <f t="shared" si="17"/>
        <v>1</v>
      </c>
      <c r="AT9" s="40" t="str">
        <f t="shared" si="7"/>
        <v/>
      </c>
      <c r="AU9" s="41" t="str">
        <f t="shared" si="18"/>
        <v/>
      </c>
      <c r="AV9" s="40" t="str">
        <f t="shared" si="8"/>
        <v/>
      </c>
      <c r="AW9" s="41" t="str">
        <f t="shared" si="19"/>
        <v/>
      </c>
      <c r="AX9" s="8"/>
      <c r="AY9" s="8"/>
      <c r="AZ9" s="8"/>
    </row>
    <row r="10" spans="1:52" ht="15" customHeight="1">
      <c r="A10" s="15"/>
      <c r="B10" s="8"/>
      <c r="C10" s="8"/>
      <c r="D10" s="8"/>
      <c r="E10" s="8"/>
      <c r="F10" s="8"/>
      <c r="G10" s="8">
        <v>41</v>
      </c>
      <c r="H10" s="8"/>
      <c r="I10" s="10">
        <v>82</v>
      </c>
      <c r="J10" s="8"/>
      <c r="K10" s="8"/>
      <c r="L10" s="8"/>
      <c r="M10" s="8">
        <v>112</v>
      </c>
      <c r="N10" s="8">
        <v>122</v>
      </c>
      <c r="O10" s="8"/>
      <c r="P10" s="8"/>
      <c r="Q10" s="8"/>
      <c r="R10" s="8"/>
      <c r="S10" s="8"/>
      <c r="T10" s="8"/>
      <c r="U10" s="16"/>
      <c r="V10" s="24">
        <f>Main!J10</f>
        <v>93</v>
      </c>
      <c r="W10" s="59" t="s">
        <v>8</v>
      </c>
      <c r="X10" s="59"/>
      <c r="Y10" s="59"/>
      <c r="Z10" s="23" t="b">
        <v>1</v>
      </c>
      <c r="AA10" s="25">
        <f>MATCH(1,AW$1:AW$24,0)</f>
        <v>5</v>
      </c>
      <c r="AB10" s="25">
        <f>INDEX(AV$1:AV$24,$AA10)</f>
        <v>10</v>
      </c>
      <c r="AC10" s="34">
        <f t="shared" si="9"/>
        <v>93</v>
      </c>
      <c r="AD10" s="25">
        <f>IF(AC10=V10,Main!C10+1,0)</f>
        <v>1</v>
      </c>
      <c r="AE10" s="25" t="str">
        <f t="shared" si="10"/>
        <v>$J$5</v>
      </c>
      <c r="AF10" s="42" t="str">
        <f t="shared" si="0"/>
        <v/>
      </c>
      <c r="AG10" s="41" t="str">
        <f t="shared" si="11"/>
        <v/>
      </c>
      <c r="AH10" s="40" t="str">
        <f t="shared" si="1"/>
        <v/>
      </c>
      <c r="AI10" s="41" t="str">
        <f t="shared" si="12"/>
        <v/>
      </c>
      <c r="AJ10" s="40" t="str">
        <f t="shared" si="2"/>
        <v/>
      </c>
      <c r="AK10" s="41" t="str">
        <f t="shared" si="13"/>
        <v/>
      </c>
      <c r="AL10" s="40" t="str">
        <f t="shared" si="3"/>
        <v/>
      </c>
      <c r="AM10" s="41" t="str">
        <f t="shared" si="14"/>
        <v/>
      </c>
      <c r="AN10" s="40" t="str">
        <f t="shared" si="4"/>
        <v/>
      </c>
      <c r="AO10" s="41" t="str">
        <f t="shared" si="15"/>
        <v/>
      </c>
      <c r="AP10" s="40" t="str">
        <f t="shared" si="5"/>
        <v/>
      </c>
      <c r="AQ10" s="41" t="str">
        <f t="shared" si="16"/>
        <v/>
      </c>
      <c r="AR10" s="40" t="str">
        <f t="shared" si="6"/>
        <v/>
      </c>
      <c r="AS10" s="41" t="str">
        <f t="shared" si="17"/>
        <v/>
      </c>
      <c r="AT10" s="40" t="str">
        <f t="shared" si="7"/>
        <v/>
      </c>
      <c r="AU10" s="41" t="str">
        <f t="shared" si="18"/>
        <v/>
      </c>
      <c r="AV10" s="40" t="str">
        <f t="shared" si="8"/>
        <v/>
      </c>
      <c r="AW10" s="41" t="str">
        <f t="shared" si="19"/>
        <v/>
      </c>
      <c r="AX10" s="8"/>
      <c r="AY10" s="8"/>
      <c r="AZ10" s="8"/>
    </row>
    <row r="11" spans="1:52" ht="15" customHeight="1">
      <c r="A11" s="15"/>
      <c r="B11" s="8"/>
      <c r="C11" s="8"/>
      <c r="D11" s="8"/>
      <c r="E11" s="8"/>
      <c r="F11" s="8"/>
      <c r="G11" s="8"/>
      <c r="H11" s="11">
        <v>43</v>
      </c>
      <c r="I11" s="8"/>
      <c r="J11" s="8"/>
      <c r="K11" s="8"/>
      <c r="L11" s="10">
        <v>111</v>
      </c>
      <c r="M11" s="8"/>
      <c r="N11" s="8"/>
      <c r="O11" s="8">
        <v>125</v>
      </c>
      <c r="P11" s="8"/>
      <c r="Q11" s="8"/>
      <c r="R11" s="8"/>
      <c r="S11" s="8"/>
      <c r="T11" s="8"/>
      <c r="U11" s="16"/>
      <c r="V11" s="57" t="s">
        <v>71</v>
      </c>
      <c r="W11" s="58"/>
      <c r="X11" s="8"/>
      <c r="Y11" s="8"/>
      <c r="Z11" s="8"/>
      <c r="AA11" s="8"/>
      <c r="AB11" s="8"/>
      <c r="AC11" s="8"/>
      <c r="AD11" s="8"/>
      <c r="AE11" s="8"/>
      <c r="AF11" s="42" t="str">
        <f t="shared" si="0"/>
        <v/>
      </c>
      <c r="AG11" s="41" t="str">
        <f t="shared" si="11"/>
        <v/>
      </c>
      <c r="AH11" s="40" t="str">
        <f t="shared" si="1"/>
        <v/>
      </c>
      <c r="AI11" s="41" t="str">
        <f t="shared" si="12"/>
        <v/>
      </c>
      <c r="AJ11" s="40" t="str">
        <f t="shared" si="2"/>
        <v/>
      </c>
      <c r="AK11" s="41" t="str">
        <f t="shared" si="13"/>
        <v/>
      </c>
      <c r="AL11" s="40" t="str">
        <f t="shared" si="3"/>
        <v/>
      </c>
      <c r="AM11" s="41" t="str">
        <f t="shared" si="14"/>
        <v/>
      </c>
      <c r="AN11" s="40" t="str">
        <f t="shared" si="4"/>
        <v/>
      </c>
      <c r="AO11" s="41" t="str">
        <f t="shared" si="15"/>
        <v/>
      </c>
      <c r="AP11" s="40">
        <f t="shared" si="5"/>
        <v>8</v>
      </c>
      <c r="AQ11" s="41">
        <f t="shared" si="16"/>
        <v>1</v>
      </c>
      <c r="AR11" s="40" t="str">
        <f t="shared" si="6"/>
        <v/>
      </c>
      <c r="AS11" s="41" t="str">
        <f t="shared" si="17"/>
        <v/>
      </c>
      <c r="AT11" s="40" t="str">
        <f t="shared" si="7"/>
        <v/>
      </c>
      <c r="AU11" s="41" t="str">
        <f t="shared" si="18"/>
        <v/>
      </c>
      <c r="AV11" s="40" t="str">
        <f t="shared" si="8"/>
        <v/>
      </c>
      <c r="AW11" s="41" t="str">
        <f t="shared" si="19"/>
        <v/>
      </c>
      <c r="AX11" s="8"/>
      <c r="AY11" s="8"/>
      <c r="AZ11" s="8"/>
    </row>
    <row r="12" spans="1:52" ht="15" customHeight="1">
      <c r="A12" s="1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6"/>
      <c r="V12" s="57"/>
      <c r="W12" s="58"/>
      <c r="X12" s="8"/>
      <c r="Y12" s="8"/>
      <c r="Z12" s="8"/>
      <c r="AA12" s="8"/>
      <c r="AB12" s="8"/>
      <c r="AC12" s="8"/>
      <c r="AD12" s="8"/>
      <c r="AE12" s="8"/>
      <c r="AF12" s="42" t="str">
        <f t="shared" si="0"/>
        <v/>
      </c>
      <c r="AG12" s="41" t="str">
        <f t="shared" si="11"/>
        <v/>
      </c>
      <c r="AH12" s="40" t="str">
        <f t="shared" si="1"/>
        <v/>
      </c>
      <c r="AI12" s="41" t="str">
        <f t="shared" si="12"/>
        <v/>
      </c>
      <c r="AJ12" s="40" t="str">
        <f t="shared" si="2"/>
        <v/>
      </c>
      <c r="AK12" s="41" t="str">
        <f t="shared" si="13"/>
        <v/>
      </c>
      <c r="AL12" s="40" t="str">
        <f t="shared" si="3"/>
        <v/>
      </c>
      <c r="AM12" s="41" t="str">
        <f t="shared" si="14"/>
        <v/>
      </c>
      <c r="AN12" s="40" t="str">
        <f t="shared" si="4"/>
        <v/>
      </c>
      <c r="AO12" s="41" t="str">
        <f t="shared" si="15"/>
        <v/>
      </c>
      <c r="AP12" s="40" t="str">
        <f t="shared" si="5"/>
        <v/>
      </c>
      <c r="AQ12" s="41" t="str">
        <f t="shared" si="16"/>
        <v/>
      </c>
      <c r="AR12" s="40" t="str">
        <f t="shared" si="6"/>
        <v/>
      </c>
      <c r="AS12" s="41" t="str">
        <f t="shared" si="17"/>
        <v/>
      </c>
      <c r="AT12" s="40" t="str">
        <f t="shared" si="7"/>
        <v/>
      </c>
      <c r="AU12" s="41" t="str">
        <f t="shared" si="18"/>
        <v/>
      </c>
      <c r="AV12" s="40" t="str">
        <f t="shared" si="8"/>
        <v/>
      </c>
      <c r="AW12" s="41" t="str">
        <f t="shared" si="19"/>
        <v/>
      </c>
      <c r="AX12" s="8"/>
      <c r="AY12" s="8"/>
      <c r="AZ12" s="8"/>
    </row>
    <row r="13" spans="1:52" ht="15" customHeight="1">
      <c r="A13" s="15"/>
      <c r="B13" s="8"/>
      <c r="C13" s="8"/>
      <c r="D13" s="8"/>
      <c r="E13" s="10">
        <v>42</v>
      </c>
      <c r="F13" s="8"/>
      <c r="G13" s="8"/>
      <c r="H13" s="8">
        <v>83</v>
      </c>
      <c r="I13" s="8"/>
      <c r="J13" s="8"/>
      <c r="K13" s="8"/>
      <c r="L13" s="8"/>
      <c r="M13" s="8"/>
      <c r="N13" s="8">
        <v>114</v>
      </c>
      <c r="O13" s="8"/>
      <c r="P13" s="8"/>
      <c r="Q13" s="8"/>
      <c r="R13" s="8"/>
      <c r="S13" s="8"/>
      <c r="T13" s="8"/>
      <c r="U13" s="16"/>
      <c r="V13" s="57"/>
      <c r="W13" s="58"/>
      <c r="X13" s="8"/>
      <c r="Y13" s="8"/>
      <c r="Z13" s="8"/>
      <c r="AA13" s="8"/>
      <c r="AB13" s="8"/>
      <c r="AC13" s="8"/>
      <c r="AD13" s="8"/>
      <c r="AE13" s="8"/>
      <c r="AF13" s="42" t="str">
        <f t="shared" si="0"/>
        <v/>
      </c>
      <c r="AG13" s="41" t="str">
        <f t="shared" si="11"/>
        <v/>
      </c>
      <c r="AH13" s="40" t="str">
        <f t="shared" si="1"/>
        <v/>
      </c>
      <c r="AI13" s="41" t="str">
        <f t="shared" si="12"/>
        <v/>
      </c>
      <c r="AJ13" s="40">
        <f t="shared" si="2"/>
        <v>8</v>
      </c>
      <c r="AK13" s="41">
        <f t="shared" si="13"/>
        <v>1</v>
      </c>
      <c r="AL13" s="40" t="str">
        <f t="shared" si="3"/>
        <v/>
      </c>
      <c r="AM13" s="41" t="str">
        <f t="shared" si="14"/>
        <v/>
      </c>
      <c r="AN13" s="40" t="str">
        <f t="shared" si="4"/>
        <v/>
      </c>
      <c r="AO13" s="41" t="str">
        <f t="shared" si="15"/>
        <v/>
      </c>
      <c r="AP13" s="40" t="str">
        <f t="shared" si="5"/>
        <v/>
      </c>
      <c r="AQ13" s="41" t="str">
        <f t="shared" si="16"/>
        <v/>
      </c>
      <c r="AR13" s="40" t="str">
        <f t="shared" si="6"/>
        <v/>
      </c>
      <c r="AS13" s="41" t="str">
        <f t="shared" si="17"/>
        <v/>
      </c>
      <c r="AT13" s="40" t="str">
        <f t="shared" si="7"/>
        <v/>
      </c>
      <c r="AU13" s="41" t="str">
        <f t="shared" si="18"/>
        <v/>
      </c>
      <c r="AV13" s="40" t="str">
        <f t="shared" si="8"/>
        <v/>
      </c>
      <c r="AW13" s="41" t="str">
        <f t="shared" si="19"/>
        <v/>
      </c>
      <c r="AX13" s="8"/>
      <c r="AY13" s="8"/>
      <c r="AZ13" s="8"/>
    </row>
    <row r="14" spans="1:52" ht="15" customHeight="1">
      <c r="A14" s="15"/>
      <c r="B14" s="8"/>
      <c r="C14" s="8"/>
      <c r="D14" s="8"/>
      <c r="E14" s="8"/>
      <c r="F14" s="8">
        <v>21</v>
      </c>
      <c r="G14" s="8"/>
      <c r="H14" s="8"/>
      <c r="I14" s="8">
        <v>85</v>
      </c>
      <c r="J14" s="8"/>
      <c r="K14" s="8"/>
      <c r="L14" s="8"/>
      <c r="M14" s="8">
        <v>113</v>
      </c>
      <c r="N14" s="8"/>
      <c r="O14" s="8"/>
      <c r="P14" s="8"/>
      <c r="Q14" s="8"/>
      <c r="R14" s="8"/>
      <c r="S14" s="8">
        <v>72</v>
      </c>
      <c r="T14" s="8"/>
      <c r="U14" s="16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42" t="str">
        <f t="shared" si="0"/>
        <v/>
      </c>
      <c r="AG14" s="41" t="str">
        <f t="shared" si="11"/>
        <v/>
      </c>
      <c r="AH14" s="40" t="str">
        <f t="shared" si="1"/>
        <v/>
      </c>
      <c r="AI14" s="41" t="str">
        <f t="shared" si="12"/>
        <v/>
      </c>
      <c r="AJ14" s="40" t="str">
        <f t="shared" si="2"/>
        <v/>
      </c>
      <c r="AK14" s="41" t="str">
        <f t="shared" si="13"/>
        <v/>
      </c>
      <c r="AL14" s="40" t="str">
        <f t="shared" si="3"/>
        <v/>
      </c>
      <c r="AM14" s="41" t="str">
        <f t="shared" si="14"/>
        <v/>
      </c>
      <c r="AN14" s="40">
        <f t="shared" si="4"/>
        <v>6</v>
      </c>
      <c r="AO14" s="41">
        <f t="shared" si="15"/>
        <v>1</v>
      </c>
      <c r="AP14" s="40" t="str">
        <f t="shared" si="5"/>
        <v/>
      </c>
      <c r="AQ14" s="41" t="str">
        <f t="shared" si="16"/>
        <v/>
      </c>
      <c r="AR14" s="40" t="str">
        <f t="shared" si="6"/>
        <v/>
      </c>
      <c r="AS14" s="41" t="str">
        <f t="shared" si="17"/>
        <v/>
      </c>
      <c r="AT14" s="40" t="str">
        <f t="shared" si="7"/>
        <v/>
      </c>
      <c r="AU14" s="41" t="str">
        <f t="shared" si="18"/>
        <v/>
      </c>
      <c r="AV14" s="40" t="str">
        <f t="shared" si="8"/>
        <v/>
      </c>
      <c r="AW14" s="41" t="str">
        <f t="shared" si="19"/>
        <v/>
      </c>
      <c r="AX14" s="8"/>
      <c r="AY14" s="8"/>
      <c r="AZ14" s="8"/>
    </row>
    <row r="15" spans="1:52" ht="15" customHeight="1">
      <c r="A15" s="1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v>71</v>
      </c>
      <c r="R15" s="8"/>
      <c r="S15" s="8"/>
      <c r="T15" s="8"/>
      <c r="U15" s="16"/>
      <c r="V15" s="8"/>
      <c r="W15" s="8"/>
      <c r="X15" s="8"/>
      <c r="Y15" s="8"/>
      <c r="Z15" s="8"/>
      <c r="AA15" s="8"/>
      <c r="AB15" s="8"/>
      <c r="AC15" s="8"/>
      <c r="AD15" s="8"/>
      <c r="AE15" s="35"/>
      <c r="AF15" s="42" t="str">
        <f t="shared" si="0"/>
        <v/>
      </c>
      <c r="AG15" s="41" t="str">
        <f t="shared" si="11"/>
        <v/>
      </c>
      <c r="AH15" s="40" t="str">
        <f t="shared" si="1"/>
        <v/>
      </c>
      <c r="AI15" s="41" t="str">
        <f t="shared" si="12"/>
        <v/>
      </c>
      <c r="AJ15" s="40" t="str">
        <f t="shared" si="2"/>
        <v/>
      </c>
      <c r="AK15" s="41" t="str">
        <f t="shared" si="13"/>
        <v/>
      </c>
      <c r="AL15" s="40" t="str">
        <f t="shared" si="3"/>
        <v/>
      </c>
      <c r="AM15" s="41" t="str">
        <f t="shared" si="14"/>
        <v/>
      </c>
      <c r="AN15" s="40" t="str">
        <f t="shared" si="4"/>
        <v/>
      </c>
      <c r="AO15" s="41" t="str">
        <f t="shared" si="15"/>
        <v/>
      </c>
      <c r="AP15" s="40" t="str">
        <f t="shared" si="5"/>
        <v/>
      </c>
      <c r="AQ15" s="41" t="str">
        <f t="shared" si="16"/>
        <v/>
      </c>
      <c r="AR15" s="40" t="str">
        <f t="shared" si="6"/>
        <v/>
      </c>
      <c r="AS15" s="41" t="str">
        <f t="shared" si="17"/>
        <v/>
      </c>
      <c r="AT15" s="40" t="str">
        <f t="shared" si="7"/>
        <v/>
      </c>
      <c r="AU15" s="41" t="str">
        <f t="shared" si="18"/>
        <v/>
      </c>
      <c r="AV15" s="40" t="str">
        <f t="shared" si="8"/>
        <v/>
      </c>
      <c r="AW15" s="41" t="str">
        <f t="shared" si="19"/>
        <v/>
      </c>
      <c r="AX15" s="8"/>
      <c r="AY15" s="8"/>
      <c r="AZ15" s="8"/>
    </row>
    <row r="16" spans="1:52" ht="15" customHeight="1">
      <c r="A16" s="15"/>
      <c r="B16" s="8"/>
      <c r="C16" s="8"/>
      <c r="D16" s="8"/>
      <c r="E16" s="8"/>
      <c r="F16" s="8"/>
      <c r="G16" s="11">
        <v>23</v>
      </c>
      <c r="H16" s="8">
        <v>25</v>
      </c>
      <c r="I16" s="8"/>
      <c r="J16" s="8"/>
      <c r="K16" s="8"/>
      <c r="L16" s="8"/>
      <c r="M16" s="8"/>
      <c r="N16" s="8">
        <v>62</v>
      </c>
      <c r="O16" s="8"/>
      <c r="P16" s="8"/>
      <c r="Q16" s="8"/>
      <c r="R16" s="8"/>
      <c r="S16" s="8"/>
      <c r="T16" s="8"/>
      <c r="U16" s="16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42" t="str">
        <f t="shared" si="0"/>
        <v/>
      </c>
      <c r="AG16" s="41" t="str">
        <f t="shared" si="11"/>
        <v/>
      </c>
      <c r="AH16" s="40" t="str">
        <f t="shared" si="1"/>
        <v/>
      </c>
      <c r="AI16" s="41" t="str">
        <f t="shared" si="12"/>
        <v/>
      </c>
      <c r="AJ16" s="40" t="str">
        <f t="shared" si="2"/>
        <v/>
      </c>
      <c r="AK16" s="41" t="str">
        <f t="shared" si="13"/>
        <v/>
      </c>
      <c r="AL16" s="40">
        <f t="shared" si="3"/>
        <v>7</v>
      </c>
      <c r="AM16" s="41">
        <f t="shared" si="14"/>
        <v>1</v>
      </c>
      <c r="AN16" s="40" t="str">
        <f t="shared" si="4"/>
        <v/>
      </c>
      <c r="AO16" s="41" t="str">
        <f t="shared" si="15"/>
        <v/>
      </c>
      <c r="AP16" s="40" t="str">
        <f t="shared" si="5"/>
        <v/>
      </c>
      <c r="AQ16" s="41" t="str">
        <f t="shared" si="16"/>
        <v/>
      </c>
      <c r="AR16" s="40" t="str">
        <f t="shared" si="6"/>
        <v/>
      </c>
      <c r="AS16" s="41" t="str">
        <f t="shared" si="17"/>
        <v/>
      </c>
      <c r="AT16" s="40" t="str">
        <f t="shared" si="7"/>
        <v/>
      </c>
      <c r="AU16" s="41" t="str">
        <f t="shared" si="18"/>
        <v/>
      </c>
      <c r="AV16" s="40" t="str">
        <f t="shared" si="8"/>
        <v/>
      </c>
      <c r="AW16" s="41" t="str">
        <f t="shared" si="19"/>
        <v/>
      </c>
      <c r="AX16" s="8"/>
      <c r="AY16" s="8"/>
      <c r="AZ16" s="8"/>
    </row>
    <row r="17" spans="1:52" ht="15" customHeight="1">
      <c r="A17" s="15"/>
      <c r="B17" s="8"/>
      <c r="C17" s="10">
        <v>44</v>
      </c>
      <c r="D17" s="10">
        <v>22</v>
      </c>
      <c r="E17" s="8"/>
      <c r="F17" s="8"/>
      <c r="G17" s="8"/>
      <c r="H17" s="8"/>
      <c r="I17" s="8"/>
      <c r="J17" s="8"/>
      <c r="K17" s="8"/>
      <c r="L17" s="11">
        <v>61</v>
      </c>
      <c r="M17" s="11">
        <v>65</v>
      </c>
      <c r="N17" s="8"/>
      <c r="O17" s="8"/>
      <c r="P17" s="8"/>
      <c r="Q17" s="8"/>
      <c r="R17" s="8"/>
      <c r="S17" s="8">
        <v>73</v>
      </c>
      <c r="T17" s="8"/>
      <c r="U17" s="16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42">
        <f t="shared" si="0"/>
        <v>3</v>
      </c>
      <c r="AG17" s="41">
        <f t="shared" si="11"/>
        <v>1</v>
      </c>
      <c r="AH17" s="40">
        <f t="shared" si="1"/>
        <v>4</v>
      </c>
      <c r="AI17" s="41">
        <f t="shared" si="12"/>
        <v>1</v>
      </c>
      <c r="AJ17" s="40" t="str">
        <f t="shared" si="2"/>
        <v/>
      </c>
      <c r="AK17" s="41" t="str">
        <f t="shared" si="13"/>
        <v/>
      </c>
      <c r="AL17" s="40" t="str">
        <f t="shared" si="3"/>
        <v/>
      </c>
      <c r="AM17" s="41" t="str">
        <f t="shared" si="14"/>
        <v/>
      </c>
      <c r="AN17" s="40" t="str">
        <f t="shared" si="4"/>
        <v/>
      </c>
      <c r="AO17" s="41" t="str">
        <f t="shared" si="15"/>
        <v/>
      </c>
      <c r="AP17" s="40" t="str">
        <f t="shared" si="5"/>
        <v/>
      </c>
      <c r="AQ17" s="41" t="str">
        <f t="shared" si="16"/>
        <v/>
      </c>
      <c r="AR17" s="40" t="str">
        <f t="shared" si="6"/>
        <v/>
      </c>
      <c r="AS17" s="41" t="str">
        <f t="shared" si="17"/>
        <v/>
      </c>
      <c r="AT17" s="40" t="str">
        <f t="shared" si="7"/>
        <v/>
      </c>
      <c r="AU17" s="41" t="str">
        <f t="shared" si="18"/>
        <v/>
      </c>
      <c r="AV17" s="40" t="str">
        <f t="shared" si="8"/>
        <v/>
      </c>
      <c r="AW17" s="41" t="str">
        <f t="shared" si="19"/>
        <v/>
      </c>
      <c r="AX17" s="8"/>
      <c r="AY17" s="8"/>
      <c r="AZ17" s="8"/>
    </row>
    <row r="18" spans="1:52" ht="15" customHeight="1">
      <c r="A18" s="1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6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42" t="str">
        <f t="shared" si="0"/>
        <v/>
      </c>
      <c r="AG18" s="41" t="str">
        <f t="shared" si="11"/>
        <v/>
      </c>
      <c r="AH18" s="40" t="str">
        <f t="shared" si="1"/>
        <v/>
      </c>
      <c r="AI18" s="41" t="str">
        <f t="shared" si="12"/>
        <v/>
      </c>
      <c r="AJ18" s="40" t="str">
        <f t="shared" si="2"/>
        <v/>
      </c>
      <c r="AK18" s="41" t="str">
        <f t="shared" si="13"/>
        <v/>
      </c>
      <c r="AL18" s="40" t="str">
        <f t="shared" si="3"/>
        <v/>
      </c>
      <c r="AM18" s="41" t="str">
        <f t="shared" si="14"/>
        <v/>
      </c>
      <c r="AN18" s="40" t="str">
        <f t="shared" si="4"/>
        <v/>
      </c>
      <c r="AO18" s="41" t="str">
        <f t="shared" si="15"/>
        <v/>
      </c>
      <c r="AP18" s="40" t="str">
        <f t="shared" si="5"/>
        <v/>
      </c>
      <c r="AQ18" s="41" t="str">
        <f t="shared" si="16"/>
        <v/>
      </c>
      <c r="AR18" s="40" t="str">
        <f t="shared" si="6"/>
        <v/>
      </c>
      <c r="AS18" s="41" t="str">
        <f t="shared" si="17"/>
        <v/>
      </c>
      <c r="AT18" s="40" t="str">
        <f t="shared" si="7"/>
        <v/>
      </c>
      <c r="AU18" s="41" t="str">
        <f t="shared" si="18"/>
        <v/>
      </c>
      <c r="AV18" s="40" t="str">
        <f t="shared" si="8"/>
        <v/>
      </c>
      <c r="AW18" s="41" t="str">
        <f t="shared" si="19"/>
        <v/>
      </c>
      <c r="AX18" s="8"/>
      <c r="AY18" s="8"/>
      <c r="AZ18" s="8"/>
    </row>
    <row r="19" spans="1:52" ht="15" customHeight="1">
      <c r="A19" s="15"/>
      <c r="B19" s="8"/>
      <c r="C19" s="8"/>
      <c r="D19" s="8"/>
      <c r="E19" s="8"/>
      <c r="F19" s="8">
        <v>31</v>
      </c>
      <c r="G19" s="10">
        <v>32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6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42" t="str">
        <f t="shared" si="0"/>
        <v/>
      </c>
      <c r="AG19" s="41" t="str">
        <f t="shared" si="11"/>
        <v/>
      </c>
      <c r="AH19" s="40" t="str">
        <f t="shared" si="1"/>
        <v/>
      </c>
      <c r="AI19" s="41" t="str">
        <f t="shared" si="12"/>
        <v/>
      </c>
      <c r="AJ19" s="40" t="str">
        <f t="shared" si="2"/>
        <v/>
      </c>
      <c r="AK19" s="41" t="str">
        <f t="shared" si="13"/>
        <v/>
      </c>
      <c r="AL19" s="40" t="str">
        <f t="shared" si="3"/>
        <v/>
      </c>
      <c r="AM19" s="41" t="str">
        <f t="shared" si="14"/>
        <v/>
      </c>
      <c r="AN19" s="40" t="str">
        <f t="shared" si="4"/>
        <v/>
      </c>
      <c r="AO19" s="41" t="str">
        <f t="shared" si="15"/>
        <v/>
      </c>
      <c r="AP19" s="40" t="str">
        <f t="shared" si="5"/>
        <v/>
      </c>
      <c r="AQ19" s="41" t="str">
        <f t="shared" si="16"/>
        <v/>
      </c>
      <c r="AR19" s="40" t="str">
        <f t="shared" si="6"/>
        <v/>
      </c>
      <c r="AS19" s="41" t="str">
        <f t="shared" si="17"/>
        <v/>
      </c>
      <c r="AT19" s="40" t="str">
        <f t="shared" si="7"/>
        <v/>
      </c>
      <c r="AU19" s="41" t="str">
        <f t="shared" si="18"/>
        <v/>
      </c>
      <c r="AV19" s="40" t="str">
        <f t="shared" si="8"/>
        <v/>
      </c>
      <c r="AW19" s="41" t="str">
        <f t="shared" si="19"/>
        <v/>
      </c>
      <c r="AX19" s="8"/>
      <c r="AY19" s="8"/>
      <c r="AZ19" s="8"/>
    </row>
    <row r="20" spans="1:52" ht="15" customHeight="1">
      <c r="A20" s="15">
        <v>11</v>
      </c>
      <c r="B20" s="8"/>
      <c r="C20" s="8">
        <v>24</v>
      </c>
      <c r="D20" s="8"/>
      <c r="E20" s="8"/>
      <c r="F20" s="8"/>
      <c r="G20" s="8"/>
      <c r="H20" s="8"/>
      <c r="I20" s="8">
        <v>51</v>
      </c>
      <c r="J20" s="8"/>
      <c r="K20" s="11">
        <v>52</v>
      </c>
      <c r="L20" s="8"/>
      <c r="M20" s="8">
        <v>66</v>
      </c>
      <c r="N20" s="8"/>
      <c r="O20" s="8"/>
      <c r="P20" s="8"/>
      <c r="Q20" s="8"/>
      <c r="R20" s="8"/>
      <c r="S20" s="8"/>
      <c r="T20" s="8"/>
      <c r="U20" s="16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42" t="str">
        <f t="shared" si="0"/>
        <v/>
      </c>
      <c r="AG20" s="41" t="str">
        <f t="shared" si="11"/>
        <v/>
      </c>
      <c r="AH20" s="40" t="str">
        <f t="shared" si="1"/>
        <v/>
      </c>
      <c r="AI20" s="41" t="str">
        <f t="shared" si="12"/>
        <v/>
      </c>
      <c r="AJ20" s="40" t="str">
        <f t="shared" si="2"/>
        <v/>
      </c>
      <c r="AK20" s="41" t="str">
        <f t="shared" si="13"/>
        <v/>
      </c>
      <c r="AL20" s="40" t="str">
        <f t="shared" si="3"/>
        <v/>
      </c>
      <c r="AM20" s="41" t="str">
        <f t="shared" si="14"/>
        <v/>
      </c>
      <c r="AN20" s="40" t="str">
        <f t="shared" si="4"/>
        <v/>
      </c>
      <c r="AO20" s="41" t="str">
        <f t="shared" si="15"/>
        <v/>
      </c>
      <c r="AP20" s="40" t="str">
        <f t="shared" si="5"/>
        <v/>
      </c>
      <c r="AQ20" s="41" t="str">
        <f t="shared" si="16"/>
        <v/>
      </c>
      <c r="AR20" s="40" t="str">
        <f t="shared" si="6"/>
        <v/>
      </c>
      <c r="AS20" s="41" t="str">
        <f t="shared" si="17"/>
        <v/>
      </c>
      <c r="AT20" s="40">
        <f t="shared" si="7"/>
        <v>3</v>
      </c>
      <c r="AU20" s="41">
        <f t="shared" si="18"/>
        <v>1</v>
      </c>
      <c r="AV20" s="40" t="str">
        <f t="shared" si="8"/>
        <v/>
      </c>
      <c r="AW20" s="41" t="str">
        <f t="shared" si="19"/>
        <v/>
      </c>
      <c r="AX20" s="8"/>
      <c r="AY20" s="8"/>
      <c r="AZ20" s="8"/>
    </row>
    <row r="21" spans="1:52" ht="15" customHeight="1">
      <c r="A21" s="15"/>
      <c r="B21" s="8"/>
      <c r="C21" s="8"/>
      <c r="D21" s="8"/>
      <c r="E21" s="8"/>
      <c r="F21" s="8"/>
      <c r="G21" s="8"/>
      <c r="H21" s="8"/>
      <c r="I21" s="8"/>
      <c r="J21" s="8"/>
      <c r="K21" s="8"/>
      <c r="L21" s="11">
        <v>63</v>
      </c>
      <c r="M21" s="8"/>
      <c r="N21" s="8"/>
      <c r="O21" s="8"/>
      <c r="P21" s="8"/>
      <c r="Q21" s="8"/>
      <c r="R21" s="8"/>
      <c r="S21" s="8"/>
      <c r="T21" s="8"/>
      <c r="U21" s="16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42" t="str">
        <f t="shared" si="0"/>
        <v/>
      </c>
      <c r="AG21" s="41" t="str">
        <f t="shared" si="11"/>
        <v/>
      </c>
      <c r="AH21" s="40" t="str">
        <f t="shared" si="1"/>
        <v/>
      </c>
      <c r="AI21" s="41" t="str">
        <f t="shared" si="12"/>
        <v/>
      </c>
      <c r="AJ21" s="40" t="str">
        <f t="shared" si="2"/>
        <v/>
      </c>
      <c r="AK21" s="41" t="str">
        <f t="shared" si="13"/>
        <v/>
      </c>
      <c r="AL21" s="40" t="str">
        <f t="shared" si="3"/>
        <v/>
      </c>
      <c r="AM21" s="41" t="str">
        <f t="shared" si="14"/>
        <v/>
      </c>
      <c r="AN21" s="40" t="str">
        <f t="shared" si="4"/>
        <v/>
      </c>
      <c r="AO21" s="41" t="str">
        <f t="shared" si="15"/>
        <v/>
      </c>
      <c r="AP21" s="40" t="str">
        <f t="shared" si="5"/>
        <v/>
      </c>
      <c r="AQ21" s="41" t="str">
        <f t="shared" si="16"/>
        <v/>
      </c>
      <c r="AR21" s="40" t="str">
        <f t="shared" si="6"/>
        <v/>
      </c>
      <c r="AS21" s="41" t="str">
        <f t="shared" si="17"/>
        <v/>
      </c>
      <c r="AT21" s="40" t="str">
        <f t="shared" si="7"/>
        <v/>
      </c>
      <c r="AU21" s="41" t="str">
        <f t="shared" si="18"/>
        <v/>
      </c>
      <c r="AV21" s="40" t="str">
        <f t="shared" si="8"/>
        <v/>
      </c>
      <c r="AW21" s="41" t="str">
        <f t="shared" si="19"/>
        <v/>
      </c>
      <c r="AX21" s="8"/>
      <c r="AY21" s="8"/>
      <c r="AZ21" s="8"/>
    </row>
    <row r="22" spans="1:52" ht="15" customHeight="1">
      <c r="A22" s="15"/>
      <c r="B22" s="8">
        <v>12</v>
      </c>
      <c r="C22" s="8"/>
      <c r="D22" s="8"/>
      <c r="E22" s="8"/>
      <c r="F22" s="8">
        <v>33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6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42" t="str">
        <f t="shared" si="0"/>
        <v/>
      </c>
      <c r="AG22" s="41" t="str">
        <f t="shared" si="11"/>
        <v/>
      </c>
      <c r="AH22" s="40" t="str">
        <f t="shared" si="1"/>
        <v/>
      </c>
      <c r="AI22" s="41" t="str">
        <f t="shared" si="12"/>
        <v/>
      </c>
      <c r="AJ22" s="40" t="str">
        <f t="shared" si="2"/>
        <v/>
      </c>
      <c r="AK22" s="41" t="str">
        <f t="shared" si="13"/>
        <v/>
      </c>
      <c r="AL22" s="40" t="str">
        <f t="shared" si="3"/>
        <v/>
      </c>
      <c r="AM22" s="41" t="str">
        <f t="shared" si="14"/>
        <v/>
      </c>
      <c r="AN22" s="40" t="str">
        <f t="shared" si="4"/>
        <v/>
      </c>
      <c r="AO22" s="41" t="str">
        <f t="shared" si="15"/>
        <v/>
      </c>
      <c r="AP22" s="40" t="str">
        <f t="shared" si="5"/>
        <v/>
      </c>
      <c r="AQ22" s="41" t="str">
        <f t="shared" si="16"/>
        <v/>
      </c>
      <c r="AR22" s="40" t="str">
        <f t="shared" si="6"/>
        <v/>
      </c>
      <c r="AS22" s="41" t="str">
        <f t="shared" si="17"/>
        <v/>
      </c>
      <c r="AT22" s="40" t="str">
        <f t="shared" si="7"/>
        <v/>
      </c>
      <c r="AU22" s="41" t="str">
        <f t="shared" si="18"/>
        <v/>
      </c>
      <c r="AV22" s="40" t="str">
        <f t="shared" si="8"/>
        <v/>
      </c>
      <c r="AW22" s="41" t="str">
        <f t="shared" si="19"/>
        <v/>
      </c>
      <c r="AX22" s="8"/>
      <c r="AY22" s="8"/>
      <c r="AZ22" s="8"/>
    </row>
    <row r="23" spans="1:52" ht="15" customHeight="1">
      <c r="A23" s="15"/>
      <c r="B23" s="8"/>
      <c r="C23" s="8"/>
      <c r="D23" s="8"/>
      <c r="E23" s="11">
        <v>14</v>
      </c>
      <c r="F23" s="8"/>
      <c r="G23" s="10">
        <v>34</v>
      </c>
      <c r="H23" s="8"/>
      <c r="I23" s="8">
        <v>53</v>
      </c>
      <c r="J23" s="8"/>
      <c r="K23" s="8">
        <v>54</v>
      </c>
      <c r="L23" s="8"/>
      <c r="M23" s="8"/>
      <c r="N23" s="8"/>
      <c r="O23" s="8"/>
      <c r="P23" s="8"/>
      <c r="Q23" s="8"/>
      <c r="R23" s="8"/>
      <c r="S23" s="8"/>
      <c r="T23" s="8"/>
      <c r="U23" s="16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42" t="str">
        <f t="shared" si="0"/>
        <v/>
      </c>
      <c r="AG23" s="41" t="str">
        <f t="shared" si="11"/>
        <v/>
      </c>
      <c r="AH23" s="40" t="str">
        <f t="shared" si="1"/>
        <v/>
      </c>
      <c r="AI23" s="41" t="str">
        <f t="shared" si="12"/>
        <v/>
      </c>
      <c r="AJ23" s="40" t="str">
        <f t="shared" si="2"/>
        <v/>
      </c>
      <c r="AK23" s="41" t="str">
        <f t="shared" si="13"/>
        <v/>
      </c>
      <c r="AL23" s="40" t="str">
        <f t="shared" si="3"/>
        <v/>
      </c>
      <c r="AM23" s="41" t="str">
        <f t="shared" si="14"/>
        <v/>
      </c>
      <c r="AN23" s="40" t="str">
        <f t="shared" si="4"/>
        <v/>
      </c>
      <c r="AO23" s="41" t="str">
        <f t="shared" si="15"/>
        <v/>
      </c>
      <c r="AP23" s="40" t="str">
        <f t="shared" si="5"/>
        <v/>
      </c>
      <c r="AQ23" s="41" t="str">
        <f t="shared" si="16"/>
        <v/>
      </c>
      <c r="AR23" s="40" t="str">
        <f t="shared" si="6"/>
        <v/>
      </c>
      <c r="AS23" s="41" t="str">
        <f t="shared" si="17"/>
        <v/>
      </c>
      <c r="AT23" s="40" t="str">
        <f t="shared" si="7"/>
        <v/>
      </c>
      <c r="AU23" s="41" t="str">
        <f t="shared" si="18"/>
        <v/>
      </c>
      <c r="AV23" s="40" t="str">
        <f t="shared" si="8"/>
        <v/>
      </c>
      <c r="AW23" s="41" t="str">
        <f t="shared" si="19"/>
        <v/>
      </c>
      <c r="AX23" s="8"/>
      <c r="AY23" s="8"/>
      <c r="AZ23" s="8"/>
    </row>
    <row r="24" spans="1:52" ht="15" customHeight="1">
      <c r="A24" s="15"/>
      <c r="B24" s="10">
        <v>13</v>
      </c>
      <c r="C24" s="8"/>
      <c r="D24" s="19"/>
      <c r="E24" s="19"/>
      <c r="F24" s="19"/>
      <c r="G24" s="19"/>
      <c r="H24" s="19"/>
      <c r="I24" s="19"/>
      <c r="J24" s="19"/>
      <c r="K24" s="19"/>
      <c r="L24" s="19">
        <v>64</v>
      </c>
      <c r="M24" s="19"/>
      <c r="N24" s="19"/>
      <c r="O24" s="19"/>
      <c r="P24" s="19"/>
      <c r="Q24" s="19"/>
      <c r="R24" s="19"/>
      <c r="S24" s="19"/>
      <c r="T24" s="19"/>
      <c r="U24" s="20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42" t="str">
        <f t="shared" si="0"/>
        <v/>
      </c>
      <c r="AG24" s="41" t="str">
        <f t="shared" si="11"/>
        <v/>
      </c>
      <c r="AH24" s="40" t="str">
        <f t="shared" si="1"/>
        <v/>
      </c>
      <c r="AI24" s="41" t="str">
        <f t="shared" si="12"/>
        <v/>
      </c>
      <c r="AJ24" s="40" t="str">
        <f t="shared" si="2"/>
        <v/>
      </c>
      <c r="AK24" s="41" t="str">
        <f t="shared" si="13"/>
        <v/>
      </c>
      <c r="AL24" s="40" t="str">
        <f t="shared" si="3"/>
        <v/>
      </c>
      <c r="AM24" s="41" t="str">
        <f t="shared" si="14"/>
        <v/>
      </c>
      <c r="AN24" s="40" t="str">
        <f t="shared" si="4"/>
        <v/>
      </c>
      <c r="AO24" s="41" t="str">
        <f t="shared" si="15"/>
        <v/>
      </c>
      <c r="AP24" s="40" t="str">
        <f t="shared" si="5"/>
        <v/>
      </c>
      <c r="AQ24" s="41" t="str">
        <f t="shared" si="16"/>
        <v/>
      </c>
      <c r="AR24" s="40" t="str">
        <f t="shared" si="6"/>
        <v/>
      </c>
      <c r="AS24" s="41" t="str">
        <f t="shared" si="17"/>
        <v/>
      </c>
      <c r="AT24" s="40" t="str">
        <f t="shared" si="7"/>
        <v/>
      </c>
      <c r="AU24" s="41" t="str">
        <f t="shared" si="18"/>
        <v/>
      </c>
      <c r="AV24" s="40" t="str">
        <f t="shared" si="8"/>
        <v/>
      </c>
      <c r="AW24" s="41" t="str">
        <f t="shared" si="19"/>
        <v/>
      </c>
      <c r="AX24" s="8"/>
      <c r="AY24" s="8"/>
      <c r="AZ24" s="8"/>
    </row>
    <row r="25" spans="1:52" ht="15" customHeight="1">
      <c r="A25" s="13"/>
      <c r="B25" s="13"/>
      <c r="C25" s="13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1"/>
      <c r="AG25" s="8"/>
      <c r="AH25" s="22"/>
      <c r="AI25" s="8"/>
      <c r="AJ25" s="22"/>
      <c r="AK25" s="8"/>
      <c r="AL25" s="22"/>
      <c r="AM25" s="8"/>
      <c r="AN25" s="22"/>
      <c r="AO25" s="8"/>
      <c r="AP25" s="22"/>
      <c r="AQ25" s="8"/>
      <c r="AR25" s="22"/>
      <c r="AS25" s="8"/>
      <c r="AT25" s="22"/>
      <c r="AU25" s="8"/>
      <c r="AV25" s="22"/>
      <c r="AW25" s="8"/>
      <c r="AX25" s="8"/>
      <c r="AY25" s="8"/>
      <c r="AZ25" s="8"/>
    </row>
    <row r="26" spans="1:52" ht="15" customHeight="1"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ht="15" customHeight="1"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5" customHeight="1"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5" customHeight="1"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5" customHeight="1"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5" customHeight="1"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5" customHeight="1"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52" ht="15" customHeight="1"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</row>
    <row r="34" spans="1:52" ht="15" customHeight="1"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ht="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</sheetData>
  <mergeCells count="11">
    <mergeCell ref="V11:W13"/>
    <mergeCell ref="W8:Y8"/>
    <mergeCell ref="W9:Y9"/>
    <mergeCell ref="W10:Y10"/>
    <mergeCell ref="W1:Y1"/>
    <mergeCell ref="W2:Y2"/>
    <mergeCell ref="W3:Y3"/>
    <mergeCell ref="W4:Y4"/>
    <mergeCell ref="W5:Y5"/>
    <mergeCell ref="W6:Y6"/>
    <mergeCell ref="W7:Y7"/>
  </mergeCells>
  <phoneticPr fontId="1" type="noConversion"/>
  <conditionalFormatting sqref="A1:V1 A14:V24 A2:U13">
    <cfRule type="expression" dxfId="9" priority="11">
      <formula>AND(A1=$AC$2,$Z$2)</formula>
    </cfRule>
    <cfRule type="expression" dxfId="8" priority="12">
      <formula>AND(A1=$AC$3,$Z$3)</formula>
    </cfRule>
    <cfRule type="expression" dxfId="7" priority="13">
      <formula>AND(A1=$AC$4,$Z$4)</formula>
    </cfRule>
    <cfRule type="expression" dxfId="6" priority="14">
      <formula>AND(A1=$AC$5,$Z$5)</formula>
    </cfRule>
    <cfRule type="expression" dxfId="5" priority="15">
      <formula>AND(A1=$AC$6,$Z$6)</formula>
    </cfRule>
    <cfRule type="expression" dxfId="4" priority="16">
      <formula>AND(A1=$AC$7,$Z$7)</formula>
    </cfRule>
    <cfRule type="expression" dxfId="3" priority="17">
      <formula>AND(A1=$AC$8,$Z$8)</formula>
    </cfRule>
    <cfRule type="expression" dxfId="2" priority="18">
      <formula>AND(A1=$AC$9,$Z$9)</formula>
    </cfRule>
    <cfRule type="expression" dxfId="1" priority="19">
      <formula>AND(A1=$AC$10,$Z$10)</formula>
    </cfRule>
  </conditionalFormatting>
  <conditionalFormatting sqref="AC2:AC10">
    <cfRule type="expression" dxfId="0" priority="20">
      <formula>NOT($Z2)</formula>
    </cfRule>
  </conditionalFormatting>
  <dataValidations count="3">
    <dataValidation type="list" allowBlank="1" showInputMessage="1" showErrorMessage="1" sqref="Z2:Z10">
      <formula1>"TRUE,FALSE"</formula1>
    </dataValidation>
    <dataValidation type="list" allowBlank="1" showDropDown="1" showInputMessage="1" showErrorMessage="1" errorTitle="无效输入" error="公式已设定，故限制更改" sqref="AF1:AW24">
      <formula1>" "</formula1>
    </dataValidation>
    <dataValidation type="list" allowBlank="1" showDropDown="1" showInputMessage="1" showErrorMessage="1" error="本文采用 CC-BY-NC-SA 4.0 协议进行授权。_x000a_如有疑问请联系https://space.bilibili.com/424641857" promptTitle="Produced by AaronC_Alpha." prompt="本文采用 CC-BY-NC-SA 4.0 协议进行授权。_x000a_如有疑问请联系https://space.bilibili.com/424641857" sqref="V11:W13">
      <formula1>"雨濛"</formula1>
    </dataValidation>
  </dataValidations>
  <pageMargins left="0.7" right="0.7" top="0.75" bottom="0.75" header="0.3" footer="0.3"/>
  <pageSetup paperSize="9" orientation="portrait" horizontalDpi="4294967293" verticalDpi="0" r:id="rId1"/>
  <ignoredErrors>
    <ignoredError sqref="AH1:AH24 AJ1:AJ24 AL1:AL24 AN1:AN24 AP1:AP24 AR1:AR24 AT1:AT24 AV1:AV24" formula="1"/>
    <ignoredError sqref="AA7:AE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25</xdr:col>
                    <xdr:colOff>0</xdr:colOff>
                    <xdr:row>1</xdr:row>
                    <xdr:rowOff>0</xdr:rowOff>
                  </from>
                  <to>
                    <xdr:col>25</xdr:col>
                    <xdr:colOff>190500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25</xdr:col>
                    <xdr:colOff>0</xdr:colOff>
                    <xdr:row>2</xdr:row>
                    <xdr:rowOff>0</xdr:rowOff>
                  </from>
                  <to>
                    <xdr:col>25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25</xdr:col>
                    <xdr:colOff>190500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25</xdr:col>
                    <xdr:colOff>0</xdr:colOff>
                    <xdr:row>4</xdr:row>
                    <xdr:rowOff>0</xdr:rowOff>
                  </from>
                  <to>
                    <xdr:col>25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0</xdr:rowOff>
                  </from>
                  <to>
                    <xdr:col>25</xdr:col>
                    <xdr:colOff>190500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6</xdr:row>
                    <xdr:rowOff>0</xdr:rowOff>
                  </from>
                  <to>
                    <xdr:col>25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0</xdr:rowOff>
                  </from>
                  <to>
                    <xdr:col>25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25</xdr:col>
                    <xdr:colOff>0</xdr:colOff>
                    <xdr:row>8</xdr:row>
                    <xdr:rowOff>0</xdr:rowOff>
                  </from>
                  <to>
                    <xdr:col>25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25</xdr:col>
                    <xdr:colOff>0</xdr:colOff>
                    <xdr:row>9</xdr:row>
                    <xdr:rowOff>0</xdr:rowOff>
                  </from>
                  <to>
                    <xdr:col>25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2</xdr:row>
                    <xdr:rowOff>0</xdr:rowOff>
                  </from>
                  <to>
                    <xdr:col>25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25</xdr:col>
                    <xdr:colOff>190500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25</xdr:col>
                    <xdr:colOff>0</xdr:colOff>
                    <xdr:row>4</xdr:row>
                    <xdr:rowOff>0</xdr:rowOff>
                  </from>
                  <to>
                    <xdr:col>25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0</xdr:rowOff>
                  </from>
                  <to>
                    <xdr:col>25</xdr:col>
                    <xdr:colOff>190500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6</xdr:row>
                    <xdr:rowOff>0</xdr:rowOff>
                  </from>
                  <to>
                    <xdr:col>25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0</xdr:rowOff>
                  </from>
                  <to>
                    <xdr:col>25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25</xdr:col>
                    <xdr:colOff>0</xdr:colOff>
                    <xdr:row>8</xdr:row>
                    <xdr:rowOff>0</xdr:rowOff>
                  </from>
                  <to>
                    <xdr:col>25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25</xdr:col>
                    <xdr:colOff>0</xdr:colOff>
                    <xdr:row>9</xdr:row>
                    <xdr:rowOff>0</xdr:rowOff>
                  </from>
                  <to>
                    <xdr:col>25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zoomScaleNormal="100" workbookViewId="0"/>
  </sheetViews>
  <sheetFormatPr defaultRowHeight="13.5"/>
  <cols>
    <col min="1" max="1" width="13" bestFit="1" customWidth="1"/>
    <col min="2" max="2" width="3.5" bestFit="1" customWidth="1"/>
    <col min="3" max="3" width="2.5" bestFit="1" customWidth="1"/>
    <col min="4" max="4" width="15.5" bestFit="1" customWidth="1"/>
    <col min="5" max="5" width="4.5" bestFit="1" customWidth="1"/>
    <col min="6" max="6" width="2.5" bestFit="1" customWidth="1"/>
    <col min="7" max="7" width="15.5" bestFit="1" customWidth="1"/>
    <col min="8" max="8" width="4.5" bestFit="1" customWidth="1"/>
    <col min="9" max="9" width="2.5" bestFit="1" customWidth="1"/>
    <col min="10" max="10" width="15.5" bestFit="1" customWidth="1"/>
    <col min="11" max="11" width="4.5" bestFit="1" customWidth="1"/>
    <col min="12" max="12" width="2.5" bestFit="1" customWidth="1"/>
    <col min="13" max="13" width="15.5" bestFit="1" customWidth="1"/>
    <col min="14" max="14" width="4.5" bestFit="1" customWidth="1"/>
    <col min="15" max="15" width="2.5" bestFit="1" customWidth="1"/>
    <col min="16" max="16" width="15.5" bestFit="1" customWidth="1"/>
    <col min="17" max="17" width="3.5" bestFit="1" customWidth="1"/>
    <col min="18" max="18" width="2.5" bestFit="1" customWidth="1"/>
    <col min="19" max="19" width="15.5" bestFit="1" customWidth="1"/>
  </cols>
  <sheetData>
    <row r="1" spans="1:22">
      <c r="B1" s="64">
        <v>1</v>
      </c>
      <c r="C1" s="64"/>
      <c r="D1" s="64"/>
      <c r="E1" s="65">
        <v>2</v>
      </c>
      <c r="F1" s="65"/>
      <c r="G1" s="65"/>
      <c r="H1" s="66">
        <v>3</v>
      </c>
      <c r="I1" s="66"/>
      <c r="J1" s="66"/>
      <c r="K1" s="67">
        <v>4</v>
      </c>
      <c r="L1" s="67"/>
      <c r="M1" s="67"/>
      <c r="N1" s="68">
        <v>5</v>
      </c>
      <c r="O1" s="68"/>
      <c r="P1" s="68"/>
      <c r="Q1" s="63">
        <v>6</v>
      </c>
      <c r="R1" s="63"/>
      <c r="S1" s="63"/>
    </row>
    <row r="2" spans="1:22">
      <c r="A2" t="s">
        <v>0</v>
      </c>
      <c r="B2" s="44">
        <v>44</v>
      </c>
      <c r="C2" s="44">
        <v>1</v>
      </c>
      <c r="D2" s="44" t="s">
        <v>18</v>
      </c>
      <c r="E2" s="45">
        <v>84</v>
      </c>
      <c r="F2" s="45">
        <v>2</v>
      </c>
      <c r="G2" s="45" t="s">
        <v>9</v>
      </c>
      <c r="H2" s="44">
        <v>125</v>
      </c>
      <c r="I2" s="44">
        <v>3</v>
      </c>
      <c r="J2" s="44" t="s">
        <v>27</v>
      </c>
      <c r="K2" s="45">
        <v>95</v>
      </c>
      <c r="L2" s="45">
        <v>3</v>
      </c>
      <c r="M2" s="45" t="s">
        <v>35</v>
      </c>
      <c r="N2" s="44">
        <v>104</v>
      </c>
      <c r="O2" s="44">
        <v>4</v>
      </c>
      <c r="P2" s="44" t="s">
        <v>43</v>
      </c>
      <c r="Q2" s="45">
        <v>52</v>
      </c>
      <c r="R2" s="45">
        <v>4</v>
      </c>
      <c r="S2" s="45" t="s">
        <v>48</v>
      </c>
      <c r="T2" s="46">
        <f>IF(Main!$C2&lt;1,Data!B2,"")</f>
        <v>44</v>
      </c>
      <c r="U2" s="46">
        <f>IF(Main!$C2&lt;3,Data!H2,"")</f>
        <v>125</v>
      </c>
      <c r="V2" s="46">
        <f>IF(Main!$C2&lt;5,Data!N2,"")</f>
        <v>104</v>
      </c>
    </row>
    <row r="3" spans="1:22">
      <c r="A3" t="s">
        <v>1</v>
      </c>
      <c r="B3" s="44">
        <v>22</v>
      </c>
      <c r="C3" s="44">
        <v>1</v>
      </c>
      <c r="D3" s="44" t="s">
        <v>19</v>
      </c>
      <c r="E3" s="45">
        <v>134</v>
      </c>
      <c r="F3" s="45">
        <v>2</v>
      </c>
      <c r="G3" s="45" t="s">
        <v>10</v>
      </c>
      <c r="H3" s="44">
        <v>32</v>
      </c>
      <c r="I3" s="44">
        <v>3</v>
      </c>
      <c r="J3" s="44" t="s">
        <v>74</v>
      </c>
      <c r="K3" s="45">
        <v>94</v>
      </c>
      <c r="L3" s="45">
        <v>3</v>
      </c>
      <c r="M3" s="45" t="s">
        <v>75</v>
      </c>
      <c r="N3" s="44">
        <v>142</v>
      </c>
      <c r="O3" s="44">
        <v>4</v>
      </c>
      <c r="P3" s="44" t="s">
        <v>76</v>
      </c>
      <c r="Q3" s="45">
        <v>53</v>
      </c>
      <c r="R3" s="45">
        <v>4</v>
      </c>
      <c r="S3" s="45" t="s">
        <v>77</v>
      </c>
      <c r="T3" s="46">
        <f>IF(Main!$C3&lt;1,Data!B3,"")</f>
        <v>22</v>
      </c>
      <c r="U3" s="46">
        <f>IF(Main!$C3&lt;3,Data!H3,"")</f>
        <v>32</v>
      </c>
      <c r="V3" s="46">
        <f>IF(Main!$C3&lt;5,Data!N3,"")</f>
        <v>142</v>
      </c>
    </row>
    <row r="4" spans="1:22">
      <c r="A4" t="s">
        <v>2</v>
      </c>
      <c r="B4" s="44">
        <v>83</v>
      </c>
      <c r="C4" s="44">
        <v>2</v>
      </c>
      <c r="D4" s="44" t="s">
        <v>20</v>
      </c>
      <c r="E4" s="45">
        <v>122</v>
      </c>
      <c r="F4" s="45">
        <v>2</v>
      </c>
      <c r="G4" s="45" t="s">
        <v>11</v>
      </c>
      <c r="H4" s="44">
        <v>135</v>
      </c>
      <c r="I4" s="44">
        <v>3</v>
      </c>
      <c r="J4" s="44" t="s">
        <v>28</v>
      </c>
      <c r="K4" s="45">
        <v>143</v>
      </c>
      <c r="L4" s="45">
        <v>3</v>
      </c>
      <c r="M4" s="45" t="s">
        <v>36</v>
      </c>
      <c r="N4" s="44">
        <v>63</v>
      </c>
      <c r="O4" s="44">
        <v>4</v>
      </c>
      <c r="P4" s="44" t="s">
        <v>44</v>
      </c>
      <c r="Q4" s="45">
        <v>54</v>
      </c>
      <c r="R4" s="45">
        <v>4</v>
      </c>
      <c r="S4" s="45" t="s">
        <v>49</v>
      </c>
      <c r="T4" s="46">
        <f>IF(Main!$C4&lt;1,Data!B4,"")</f>
        <v>83</v>
      </c>
      <c r="U4" s="46">
        <f>IF(Main!$C4&lt;3,Data!H4,"")</f>
        <v>135</v>
      </c>
      <c r="V4" s="46">
        <f>IF(Main!$C4&lt;5,Data!N4,"")</f>
        <v>63</v>
      </c>
    </row>
    <row r="5" spans="1:22">
      <c r="A5" t="s">
        <v>3</v>
      </c>
      <c r="B5" s="44">
        <v>23</v>
      </c>
      <c r="C5" s="44">
        <v>2</v>
      </c>
      <c r="D5" s="44" t="s">
        <v>21</v>
      </c>
      <c r="E5" s="45">
        <v>62</v>
      </c>
      <c r="F5" s="45">
        <v>3</v>
      </c>
      <c r="G5" s="45" t="s">
        <v>12</v>
      </c>
      <c r="H5" s="44">
        <v>114</v>
      </c>
      <c r="I5" s="44">
        <v>3</v>
      </c>
      <c r="J5" s="44" t="s">
        <v>29</v>
      </c>
      <c r="K5" s="45">
        <v>51</v>
      </c>
      <c r="L5" s="45">
        <v>4</v>
      </c>
      <c r="M5" s="45" t="s">
        <v>37</v>
      </c>
      <c r="N5" s="44">
        <v>41</v>
      </c>
      <c r="O5" s="44">
        <v>3</v>
      </c>
      <c r="P5" s="44" t="s">
        <v>69</v>
      </c>
      <c r="Q5" s="45">
        <v>14</v>
      </c>
      <c r="R5" s="45">
        <v>4</v>
      </c>
      <c r="S5" s="45" t="s">
        <v>70</v>
      </c>
      <c r="T5" s="46">
        <f>IF(Main!$C5&lt;1,Data!B5,"")</f>
        <v>23</v>
      </c>
      <c r="U5" s="46">
        <f>IF(Main!$C5&lt;3,Data!H5,"")</f>
        <v>114</v>
      </c>
      <c r="V5" s="46">
        <f>IF(Main!$C5&lt;5,Data!N5,"")</f>
        <v>41</v>
      </c>
    </row>
    <row r="6" spans="1:22">
      <c r="A6" t="s">
        <v>4</v>
      </c>
      <c r="B6" s="44">
        <v>21</v>
      </c>
      <c r="C6" s="44">
        <v>2</v>
      </c>
      <c r="D6" s="44" t="s">
        <v>22</v>
      </c>
      <c r="E6" s="45">
        <v>31</v>
      </c>
      <c r="F6" s="45">
        <v>2</v>
      </c>
      <c r="G6" s="45" t="s">
        <v>13</v>
      </c>
      <c r="H6" s="44">
        <v>66</v>
      </c>
      <c r="I6" s="44">
        <v>3</v>
      </c>
      <c r="J6" s="44" t="s">
        <v>30</v>
      </c>
      <c r="K6" s="45">
        <v>113</v>
      </c>
      <c r="L6" s="45">
        <v>3</v>
      </c>
      <c r="M6" s="45" t="s">
        <v>38</v>
      </c>
      <c r="N6" s="44">
        <v>65</v>
      </c>
      <c r="O6" s="44">
        <v>3</v>
      </c>
      <c r="P6" s="44" t="s">
        <v>54</v>
      </c>
      <c r="Q6" s="45">
        <v>85</v>
      </c>
      <c r="R6" s="45">
        <v>4</v>
      </c>
      <c r="S6" s="45" t="s">
        <v>50</v>
      </c>
      <c r="T6" s="46">
        <f>IF(Main!$C6&lt;1,Data!B6,"")</f>
        <v>21</v>
      </c>
      <c r="U6" s="46">
        <f>IF(Main!$C6&lt;3,Data!H6,"")</f>
        <v>66</v>
      </c>
      <c r="V6" s="46">
        <f>IF(Main!$C6&lt;5,Data!N6,"")</f>
        <v>65</v>
      </c>
    </row>
    <row r="7" spans="1:22">
      <c r="A7" t="s">
        <v>5</v>
      </c>
      <c r="B7" s="44">
        <v>43</v>
      </c>
      <c r="C7" s="44">
        <v>2</v>
      </c>
      <c r="D7" s="44" t="s">
        <v>23</v>
      </c>
      <c r="E7" s="45">
        <v>112</v>
      </c>
      <c r="F7" s="45">
        <v>2</v>
      </c>
      <c r="G7" s="45" t="s">
        <v>14</v>
      </c>
      <c r="H7" s="44">
        <v>34</v>
      </c>
      <c r="I7" s="44">
        <v>3</v>
      </c>
      <c r="J7" s="44" t="s">
        <v>31</v>
      </c>
      <c r="K7" s="45">
        <v>133</v>
      </c>
      <c r="L7" s="45">
        <v>3</v>
      </c>
      <c r="M7" s="45" t="s">
        <v>39</v>
      </c>
      <c r="N7" s="44">
        <v>61</v>
      </c>
      <c r="O7" s="44">
        <v>4</v>
      </c>
      <c r="P7" s="44" t="s">
        <v>45</v>
      </c>
      <c r="Q7" s="45">
        <v>71</v>
      </c>
      <c r="R7" s="45">
        <v>5</v>
      </c>
      <c r="S7" s="45" t="s">
        <v>51</v>
      </c>
      <c r="T7" s="46">
        <f>IF(Main!$C7&lt;1,Data!B7,"")</f>
        <v>43</v>
      </c>
      <c r="U7" s="46">
        <f>IF(Main!$C7&lt;3,Data!H7,"")</f>
        <v>34</v>
      </c>
      <c r="V7" s="46">
        <f>IF(Main!$C7&lt;5,Data!N7,"")</f>
        <v>61</v>
      </c>
    </row>
    <row r="8" spans="1:22">
      <c r="A8" t="s">
        <v>6</v>
      </c>
      <c r="B8" s="44">
        <v>81</v>
      </c>
      <c r="C8" s="44">
        <v>2</v>
      </c>
      <c r="D8" s="44" t="s">
        <v>24</v>
      </c>
      <c r="E8" s="45">
        <v>132</v>
      </c>
      <c r="F8" s="45">
        <v>2</v>
      </c>
      <c r="G8" s="45" t="s">
        <v>15</v>
      </c>
      <c r="H8" s="44">
        <v>123</v>
      </c>
      <c r="I8" s="44">
        <v>3</v>
      </c>
      <c r="J8" s="44" t="s">
        <v>32</v>
      </c>
      <c r="K8" s="45">
        <v>105</v>
      </c>
      <c r="L8" s="45">
        <v>3</v>
      </c>
      <c r="M8" s="45" t="s">
        <v>40</v>
      </c>
      <c r="N8" s="44">
        <v>91</v>
      </c>
      <c r="O8" s="44">
        <v>4</v>
      </c>
      <c r="P8" s="44" t="s">
        <v>46</v>
      </c>
      <c r="Q8" s="45">
        <v>64</v>
      </c>
      <c r="R8" s="45">
        <v>4</v>
      </c>
      <c r="S8" s="45" t="s">
        <v>52</v>
      </c>
      <c r="T8" s="46">
        <f>IF(Main!$C8&lt;1,Data!B8,"")</f>
        <v>81</v>
      </c>
      <c r="U8" s="46">
        <f>IF(Main!$C8&lt;3,Data!H8,"")</f>
        <v>123</v>
      </c>
      <c r="V8" s="46">
        <f>IF(Main!$C8&lt;5,Data!N8,"")</f>
        <v>91</v>
      </c>
    </row>
    <row r="9" spans="1:22">
      <c r="A9" t="s">
        <v>7</v>
      </c>
      <c r="B9" s="44">
        <v>24</v>
      </c>
      <c r="C9" s="44">
        <v>2</v>
      </c>
      <c r="D9" s="44" t="s">
        <v>25</v>
      </c>
      <c r="E9" s="45">
        <v>92</v>
      </c>
      <c r="F9" s="45">
        <v>2</v>
      </c>
      <c r="G9" s="45" t="s">
        <v>16</v>
      </c>
      <c r="H9" s="44">
        <v>111</v>
      </c>
      <c r="I9" s="44">
        <v>3</v>
      </c>
      <c r="J9" s="44" t="s">
        <v>33</v>
      </c>
      <c r="K9" s="45">
        <v>25</v>
      </c>
      <c r="L9" s="45">
        <v>3</v>
      </c>
      <c r="M9" s="45" t="s">
        <v>41</v>
      </c>
      <c r="N9" s="44">
        <v>82</v>
      </c>
      <c r="O9" s="44">
        <v>4</v>
      </c>
      <c r="P9" s="44" t="s">
        <v>67</v>
      </c>
      <c r="Q9" s="45">
        <v>42</v>
      </c>
      <c r="R9" s="45">
        <v>4</v>
      </c>
      <c r="S9" s="45" t="s">
        <v>68</v>
      </c>
      <c r="T9" s="46">
        <f>IF(Main!$C9&lt;1,Data!B9,"")</f>
        <v>24</v>
      </c>
      <c r="U9" s="46">
        <f>IF(Main!$C9&lt;3,Data!H9,"")</f>
        <v>111</v>
      </c>
      <c r="V9" s="46">
        <f>IF(Main!$C9&lt;5,Data!N9,"")</f>
        <v>82</v>
      </c>
    </row>
    <row r="10" spans="1:22">
      <c r="A10" t="s">
        <v>8</v>
      </c>
      <c r="B10" s="44">
        <v>93</v>
      </c>
      <c r="C10" s="44">
        <v>2</v>
      </c>
      <c r="D10" s="44" t="s">
        <v>26</v>
      </c>
      <c r="E10" s="45">
        <v>131</v>
      </c>
      <c r="F10" s="45">
        <v>2</v>
      </c>
      <c r="G10" s="45" t="s">
        <v>17</v>
      </c>
      <c r="H10" s="44">
        <v>141</v>
      </c>
      <c r="I10" s="44">
        <v>3</v>
      </c>
      <c r="J10" s="44" t="s">
        <v>34</v>
      </c>
      <c r="K10" s="45">
        <v>33</v>
      </c>
      <c r="L10" s="45">
        <v>3</v>
      </c>
      <c r="M10" s="45" t="s">
        <v>42</v>
      </c>
      <c r="N10" s="44">
        <v>103</v>
      </c>
      <c r="O10" s="44">
        <v>4</v>
      </c>
      <c r="P10" s="44" t="s">
        <v>47</v>
      </c>
      <c r="Q10" s="45">
        <v>13</v>
      </c>
      <c r="R10" s="45">
        <v>5</v>
      </c>
      <c r="S10" s="45" t="s">
        <v>53</v>
      </c>
      <c r="T10" s="46">
        <f>IF(Main!$C10&lt;1,Data!B10,"")</f>
        <v>93</v>
      </c>
      <c r="U10" s="46">
        <f>IF(Main!$C10&lt;3,Data!H10,"")</f>
        <v>141</v>
      </c>
      <c r="V10" s="46">
        <f>IF(Main!$C10&lt;5,Data!N10,"")</f>
        <v>103</v>
      </c>
    </row>
    <row r="11" spans="1:22">
      <c r="F11" s="39"/>
      <c r="G11" s="39"/>
      <c r="I11" s="39"/>
      <c r="J11" s="39"/>
    </row>
    <row r="12" spans="1:22">
      <c r="F12" s="39"/>
      <c r="G12" s="39"/>
      <c r="I12" s="39"/>
      <c r="J12" s="39"/>
    </row>
    <row r="13" spans="1:22">
      <c r="F13" s="39"/>
      <c r="G13" s="39"/>
      <c r="I13" s="39"/>
      <c r="J13" s="39"/>
    </row>
    <row r="14" spans="1:22">
      <c r="F14" s="39"/>
      <c r="G14" s="39"/>
      <c r="I14" s="39"/>
      <c r="J14" s="39"/>
    </row>
    <row r="15" spans="1:22">
      <c r="F15" s="39"/>
      <c r="G15" s="39"/>
      <c r="I15" s="39"/>
      <c r="J15" s="39"/>
    </row>
    <row r="16" spans="1:22">
      <c r="F16" s="39"/>
      <c r="G16" s="39"/>
      <c r="I16" s="39"/>
      <c r="J16" s="39"/>
    </row>
    <row r="17" spans="6:10">
      <c r="F17" s="39"/>
      <c r="G17" s="39"/>
      <c r="I17" s="39"/>
      <c r="J17" s="39"/>
    </row>
    <row r="18" spans="6:10">
      <c r="F18" s="39"/>
      <c r="G18" s="39"/>
      <c r="I18" s="39"/>
      <c r="J18" s="39"/>
    </row>
    <row r="19" spans="6:10">
      <c r="F19" s="39"/>
      <c r="G19" s="39"/>
      <c r="I19" s="39"/>
      <c r="J19" s="39"/>
    </row>
  </sheetData>
  <mergeCells count="6">
    <mergeCell ref="Q1:S1"/>
    <mergeCell ref="B1:D1"/>
    <mergeCell ref="E1:G1"/>
    <mergeCell ref="H1:J1"/>
    <mergeCell ref="K1:M1"/>
    <mergeCell ref="N1:P1"/>
  </mergeCells>
  <phoneticPr fontId="1" type="noConversion"/>
  <dataValidations count="1">
    <dataValidation type="list" allowBlank="1" showDropDown="1" showInputMessage="1" showErrorMessage="1" errorTitle="无效输入" error="公式已设定，故限制更改" sqref="T2:V10">
      <formula1>" 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Main</vt:lpstr>
      <vt:lpstr>Map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2021-01-09T14:38:31Z</dcterms:created>
  <dcterms:modified xsi:type="dcterms:W3CDTF">2021-02-02T11:55:20Z</dcterms:modified>
</cp:coreProperties>
</file>