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算器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<sst xmlns="http://schemas.openxmlformats.org/spreadsheetml/2006/main" count="55" uniqueCount="39">
  <si>
    <r>
      <rPr>
        <b/>
        <sz val="16"/>
        <color theme="1"/>
        <rFont val="宋体"/>
        <charset val="134"/>
        <scheme val="minor"/>
      </rPr>
      <t xml:space="preserve">可畏-佐治亚调速计算器 </t>
    </r>
    <r>
      <rPr>
        <b/>
        <sz val="16"/>
        <color rgb="FFFF0000"/>
        <rFont val="宋体"/>
        <charset val="134"/>
        <scheme val="minor"/>
      </rPr>
      <t>ver1.03</t>
    </r>
    <r>
      <rPr>
        <b/>
        <sz val="16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 xml:space="preserve">制作by </t>
    </r>
    <r>
      <rPr>
        <b/>
        <sz val="11"/>
        <color rgb="FF0000FF"/>
        <rFont val="宋体"/>
        <charset val="134"/>
        <scheme val="minor"/>
      </rPr>
      <t>玄虚小圣</t>
    </r>
  </si>
  <si>
    <r>
      <rPr>
        <b/>
        <sz val="11"/>
        <color rgb="FF0000FF"/>
        <rFont val="宋体"/>
        <charset val="134"/>
        <scheme val="minor"/>
      </rPr>
      <t>默认第三格为青花鱼，否则调速无从谈起</t>
    </r>
    <r>
      <rPr>
        <sz val="11"/>
        <color rgb="FF0000FF"/>
        <rFont val="宋体"/>
        <charset val="134"/>
        <scheme val="minor"/>
      </rPr>
      <t xml:space="preserve">
</t>
    </r>
    <r>
      <rPr>
        <sz val="11"/>
        <rFont val="宋体"/>
        <charset val="134"/>
        <scheme val="minor"/>
      </rPr>
      <t>输入佐治亚或者别的战列的主炮</t>
    </r>
    <r>
      <rPr>
        <b/>
        <sz val="11"/>
        <color rgb="FFFF0000"/>
        <rFont val="宋体"/>
        <charset val="134"/>
        <scheme val="minor"/>
      </rPr>
      <t>面板CD</t>
    </r>
    <r>
      <rPr>
        <sz val="11"/>
        <rFont val="宋体"/>
        <charset val="134"/>
        <scheme val="minor"/>
      </rPr>
      <t xml:space="preserve">
输入可畏</t>
    </r>
    <r>
      <rPr>
        <b/>
        <sz val="11"/>
        <color rgb="FFFF0000"/>
        <rFont val="宋体"/>
        <charset val="134"/>
        <scheme val="minor"/>
      </rPr>
      <t>装填</t>
    </r>
    <r>
      <rPr>
        <sz val="11"/>
        <rFont val="宋体"/>
        <charset val="134"/>
        <scheme val="minor"/>
      </rPr>
      <t>数据（</t>
    </r>
    <r>
      <rPr>
        <b/>
        <sz val="11"/>
        <color rgb="FFFF0000"/>
        <rFont val="宋体"/>
        <charset val="134"/>
        <scheme val="minor"/>
      </rPr>
      <t>含科技和猫</t>
    </r>
    <r>
      <rPr>
        <sz val="11"/>
        <rFont val="宋体"/>
        <charset val="134"/>
        <scheme val="minor"/>
      </rPr>
      <t xml:space="preserve">）
</t>
    </r>
    <r>
      <rPr>
        <b/>
        <sz val="11"/>
        <color rgb="FF00B050"/>
        <rFont val="宋体"/>
        <charset val="134"/>
        <scheme val="minor"/>
      </rPr>
      <t>如果有巴丹傻白卡萨布兰卡，记得填上外部装填buff，毗沙丸的技能提供1点装填</t>
    </r>
    <r>
      <rPr>
        <sz val="11"/>
        <color rgb="FF0000FF"/>
        <rFont val="宋体"/>
        <charset val="134"/>
        <scheme val="minor"/>
      </rPr>
      <t xml:space="preserve">
</t>
    </r>
    <r>
      <rPr>
        <sz val="11"/>
        <rFont val="宋体"/>
        <charset val="134"/>
        <scheme val="minor"/>
      </rPr>
      <t>然后从下面表格里找</t>
    </r>
    <r>
      <rPr>
        <b/>
        <sz val="11"/>
        <color rgb="FFFF0000"/>
        <rFont val="宋体"/>
        <charset val="134"/>
        <scheme val="minor"/>
      </rPr>
      <t>介于主炮面板CD~轮数上限</t>
    </r>
    <r>
      <rPr>
        <sz val="11"/>
        <rFont val="宋体"/>
        <charset val="134"/>
        <scheme val="minor"/>
      </rPr>
      <t>的调速组合</t>
    </r>
    <r>
      <rPr>
        <b/>
        <sz val="11"/>
        <color rgb="FF0000FF"/>
        <rFont val="宋体"/>
        <charset val="134"/>
        <scheme val="minor"/>
      </rPr>
      <t>(含0.3秒抬手前摇)</t>
    </r>
  </si>
  <si>
    <t>面板</t>
  </si>
  <si>
    <t>科技+猫</t>
  </si>
  <si>
    <t>佐治亚装填</t>
  </si>
  <si>
    <t>佐治亚装填加成</t>
  </si>
  <si>
    <t>佐治亚主炮面板CD</t>
  </si>
  <si>
    <t>外部装填buff</t>
  </si>
  <si>
    <t>可畏装填总加成</t>
  </si>
  <si>
    <t>佐治亚主炮cd</t>
  </si>
  <si>
    <t>可畏面板装填</t>
  </si>
  <si>
    <t>佐治亚面板射速</t>
  </si>
  <si>
    <t>调速上限(2轮主炮)</t>
  </si>
  <si>
    <t>/3轮主炮)</t>
  </si>
  <si>
    <t>/4轮主炮</t>
  </si>
  <si>
    <t>无信标
调速方案</t>
  </si>
  <si>
    <t>第二格鱼雷机CD</t>
  </si>
  <si>
    <t>第一格
战/轰cd</t>
  </si>
  <si>
    <t>青花鱼</t>
  </si>
  <si>
    <t>梭鱼</t>
  </si>
  <si>
    <t>818中队</t>
  </si>
  <si>
    <t>流星</t>
  </si>
  <si>
    <t>火把</t>
  </si>
  <si>
    <t>TBD(VT-8)</t>
  </si>
  <si>
    <t>主炮面板CD参考</t>
  </si>
  <si>
    <t>大帝炮</t>
  </si>
  <si>
    <t>天箭</t>
  </si>
  <si>
    <t>零战52</t>
  </si>
  <si>
    <t>mk6</t>
  </si>
  <si>
    <t>金海盗</t>
  </si>
  <si>
    <t>3联381</t>
  </si>
  <si>
    <t>烈风</t>
  </si>
  <si>
    <t>3联410</t>
  </si>
  <si>
    <t>海毒牙</t>
  </si>
  <si>
    <t>地狱猫</t>
  </si>
  <si>
    <t>麦辣鸡</t>
  </si>
  <si>
    <t>SB2C</t>
  </si>
  <si>
    <t>信标
调速方案</t>
  </si>
  <si>
    <t>第二格鱼雷机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</si>
</sst>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FF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FF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19" borderId="19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6" fillId="3" borderId="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2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7" fontId="6" fillId="3" borderId="9" xfId="0" applyNumberFormat="1" applyFont="1" applyFill="1" applyBorder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4:X44"/>
  <sheetViews>
    <sheetView tabSelected="1" workbookViewId="0">
      <selection activeCell="E18" sqref="E18"/>
    </sheetView>
  </sheetViews>
  <sheetFormatPr defaultColWidth="9" defaultRowHeight="13.5"/>
  <cols>
    <col min="7" max="14" width="9.625" customWidth="1"/>
  </cols>
  <sheetData>
    <row r="4" spans="15:24"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5:24"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7:24">
      <c r="G6" s="1" t="s">
        <v>0</v>
      </c>
      <c r="H6" s="2"/>
      <c r="I6" s="2"/>
      <c r="J6" s="2"/>
      <c r="K6" s="2"/>
      <c r="L6" s="2"/>
      <c r="M6" s="2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7:24">
      <c r="G7" s="3"/>
      <c r="H7" s="4"/>
      <c r="I7" s="4"/>
      <c r="J7" s="4"/>
      <c r="K7" s="4"/>
      <c r="L7" s="4"/>
      <c r="M7" s="4"/>
      <c r="N7" s="38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7:24">
      <c r="G8" s="5"/>
      <c r="H8" s="6"/>
      <c r="I8" s="6"/>
      <c r="J8" s="6"/>
      <c r="K8" s="6"/>
      <c r="L8" s="6"/>
      <c r="M8" s="6"/>
      <c r="N8" s="39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customFormat="1" ht="16" customHeight="1" spans="7:24">
      <c r="G9" s="7" t="s">
        <v>1</v>
      </c>
      <c r="H9" s="8"/>
      <c r="I9" s="8"/>
      <c r="J9" s="8"/>
      <c r="K9" s="8"/>
      <c r="L9" s="8"/>
      <c r="M9" s="8"/>
      <c r="N9" s="40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customFormat="1" ht="16" customHeight="1" spans="7:24">
      <c r="G10" s="9"/>
      <c r="H10" s="10"/>
      <c r="I10" s="10"/>
      <c r="J10" s="10"/>
      <c r="K10" s="10"/>
      <c r="L10" s="10"/>
      <c r="M10" s="10"/>
      <c r="N10" s="41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customFormat="1" ht="16" customHeight="1" spans="7:24">
      <c r="G11" s="11"/>
      <c r="H11" s="10"/>
      <c r="I11" s="10"/>
      <c r="J11" s="10"/>
      <c r="K11" s="10"/>
      <c r="L11" s="10"/>
      <c r="M11" s="10"/>
      <c r="N11" s="41"/>
      <c r="O11" s="36"/>
      <c r="P11" s="36"/>
      <c r="Q11" s="36"/>
      <c r="R11" s="36" t="s">
        <v>2</v>
      </c>
      <c r="S11" s="36" t="s">
        <v>3</v>
      </c>
      <c r="T11"/>
      <c r="U11"/>
      <c r="V11" s="36"/>
      <c r="W11" s="36"/>
      <c r="X11" s="36"/>
    </row>
    <row r="12" customFormat="1" ht="16" customHeight="1" spans="7:24">
      <c r="G12" s="11"/>
      <c r="H12" s="10"/>
      <c r="I12" s="10"/>
      <c r="J12" s="10"/>
      <c r="K12" s="10"/>
      <c r="L12" s="10"/>
      <c r="M12" s="10"/>
      <c r="N12" s="41"/>
      <c r="O12" s="36"/>
      <c r="P12" s="36" t="s">
        <v>4</v>
      </c>
      <c r="Q12" s="36"/>
      <c r="R12" s="70">
        <v>173</v>
      </c>
      <c r="S12" s="70">
        <v>4</v>
      </c>
      <c r="V12" s="36"/>
      <c r="W12" s="36"/>
      <c r="X12" s="36"/>
    </row>
    <row r="13" customFormat="1" ht="16" customHeight="1" spans="7:24">
      <c r="G13" s="12"/>
      <c r="H13" s="13"/>
      <c r="I13" s="13"/>
      <c r="J13" s="13"/>
      <c r="K13" s="13"/>
      <c r="L13" s="13"/>
      <c r="M13" s="13"/>
      <c r="N13" s="42"/>
      <c r="O13" s="36"/>
      <c r="P13" s="36" t="s">
        <v>5</v>
      </c>
      <c r="Q13" s="36"/>
      <c r="R13" s="71">
        <f>25.06/SQRT(3.14*1*(R12+S12)*(1+0)+314)</f>
        <v>0.849721012819791</v>
      </c>
      <c r="S13" s="36"/>
      <c r="V13" s="36"/>
      <c r="W13" s="36"/>
      <c r="X13" s="36"/>
    </row>
    <row r="14" customFormat="1" ht="16" customHeight="1" spans="7:24">
      <c r="G14" s="14" t="s">
        <v>6</v>
      </c>
      <c r="H14" s="15"/>
      <c r="I14" s="15"/>
      <c r="J14" s="43">
        <v>16.5</v>
      </c>
      <c r="K14" s="44" t="s">
        <v>7</v>
      </c>
      <c r="L14" s="45">
        <v>0.08</v>
      </c>
      <c r="M14" s="10" t="s">
        <v>8</v>
      </c>
      <c r="N14" s="41"/>
      <c r="O14" s="36"/>
      <c r="P14" s="36" t="s">
        <v>9</v>
      </c>
      <c r="Q14" s="36"/>
      <c r="R14" s="36">
        <v>19.42</v>
      </c>
      <c r="S14" s="36"/>
      <c r="V14" s="36"/>
      <c r="W14" s="36"/>
      <c r="X14" s="36"/>
    </row>
    <row r="15" customFormat="1" ht="16" customHeight="1" spans="7:24">
      <c r="G15" s="16" t="s">
        <v>10</v>
      </c>
      <c r="H15" s="17"/>
      <c r="I15" s="17"/>
      <c r="J15" s="46">
        <v>124</v>
      </c>
      <c r="K15" s="47" t="s">
        <v>3</v>
      </c>
      <c r="L15" s="48">
        <v>51</v>
      </c>
      <c r="M15" s="10"/>
      <c r="N15" s="49">
        <f>25.06/SQRT(3.14*1*(J15+L15)*(1+L14)+314)</f>
        <v>0.831892715203323</v>
      </c>
      <c r="O15" s="36"/>
      <c r="P15" s="36" t="s">
        <v>11</v>
      </c>
      <c r="Q15" s="36"/>
      <c r="R15" s="36">
        <f>R14*R13</f>
        <v>16.5015820689603</v>
      </c>
      <c r="S15" s="36"/>
      <c r="T15"/>
      <c r="U15"/>
      <c r="V15" s="36"/>
      <c r="W15" s="36"/>
      <c r="X15" s="36"/>
    </row>
    <row r="16" customFormat="1" ht="16" customHeight="1" spans="7:24">
      <c r="G16" s="18" t="s">
        <v>12</v>
      </c>
      <c r="H16" s="19"/>
      <c r="I16" s="50">
        <f>J14+0.3+1.5/2</f>
        <v>17.55</v>
      </c>
      <c r="J16" s="51" t="s">
        <v>13</v>
      </c>
      <c r="K16" s="50">
        <f>J14+0.3+1.5/3</f>
        <v>17.3</v>
      </c>
      <c r="L16" s="51" t="s">
        <v>14</v>
      </c>
      <c r="M16" s="50">
        <f>J14+0.3+1.5/4</f>
        <v>17.175</v>
      </c>
      <c r="N16" s="52"/>
      <c r="O16" s="36"/>
      <c r="P16" s="36"/>
      <c r="Q16" s="36"/>
      <c r="R16" s="36"/>
      <c r="S16" s="36"/>
      <c r="T16"/>
      <c r="U16"/>
      <c r="V16" s="36"/>
      <c r="W16" s="36"/>
      <c r="X16" s="36"/>
    </row>
    <row r="17" customFormat="1" ht="16" customHeight="1" spans="7:24">
      <c r="G17" s="20"/>
      <c r="H17" s="21" t="s">
        <v>15</v>
      </c>
      <c r="I17" s="53" t="s">
        <v>16</v>
      </c>
      <c r="J17" s="53"/>
      <c r="K17" s="53"/>
      <c r="L17" s="53"/>
      <c r="M17" s="53"/>
      <c r="N17" s="54"/>
      <c r="O17" s="36"/>
      <c r="P17" s="36"/>
      <c r="Q17" s="36"/>
      <c r="R17" s="36"/>
      <c r="S17" s="36"/>
      <c r="T17" s="72"/>
      <c r="U17" s="36"/>
      <c r="V17" s="36"/>
      <c r="W17" s="36"/>
      <c r="X17" s="36"/>
    </row>
    <row r="18" customFormat="1" ht="16" customHeight="1" spans="7:24">
      <c r="G18" s="22" t="s">
        <v>17</v>
      </c>
      <c r="H18" s="23"/>
      <c r="I18" s="55" t="s">
        <v>18</v>
      </c>
      <c r="J18" s="55" t="s">
        <v>19</v>
      </c>
      <c r="K18" s="55" t="s">
        <v>20</v>
      </c>
      <c r="L18" s="55" t="s">
        <v>21</v>
      </c>
      <c r="M18" s="55" t="s">
        <v>22</v>
      </c>
      <c r="N18" s="56" t="s">
        <v>23</v>
      </c>
      <c r="O18" s="36"/>
      <c r="P18" s="36" t="s">
        <v>24</v>
      </c>
      <c r="Q18" s="36"/>
      <c r="R18" s="36"/>
      <c r="S18" s="36"/>
      <c r="T18" s="73"/>
      <c r="U18" s="36"/>
      <c r="V18" s="36"/>
      <c r="W18" s="36"/>
      <c r="X18" s="36"/>
    </row>
    <row r="19" customFormat="1" ht="16" customHeight="1" spans="7:24">
      <c r="G19" s="24"/>
      <c r="H19" s="23"/>
      <c r="I19" s="25">
        <v>9.98</v>
      </c>
      <c r="J19" s="25">
        <v>10.31</v>
      </c>
      <c r="K19" s="25">
        <v>10.97</v>
      </c>
      <c r="L19" s="25">
        <v>11.37</v>
      </c>
      <c r="M19" s="25">
        <v>11.64</v>
      </c>
      <c r="N19" s="57">
        <v>12.04</v>
      </c>
      <c r="O19" s="36"/>
      <c r="P19" s="58" t="s">
        <v>25</v>
      </c>
      <c r="Q19" s="36">
        <v>19.42</v>
      </c>
      <c r="R19" s="36"/>
      <c r="S19" s="36"/>
      <c r="T19" s="73"/>
      <c r="U19" s="36"/>
      <c r="V19" s="36"/>
      <c r="W19" s="36"/>
      <c r="X19" s="36"/>
    </row>
    <row r="20" customFormat="1" ht="16" customHeight="1" spans="7:24">
      <c r="G20" s="24" t="s">
        <v>26</v>
      </c>
      <c r="H20" s="25">
        <v>8.98</v>
      </c>
      <c r="I20" s="59">
        <f t="shared" ref="I20:I27" si="0">(H20*2+$I$19*3+9.98*3)*$N$15*2.2/8+0.1</f>
        <v>17.9074954616423</v>
      </c>
      <c r="J20" s="59">
        <f t="shared" ref="J20:J27" si="1">(H20*2+$J$19*3+9.98*3)*$N$15*2.2/8+0.1</f>
        <v>18.1339782533564</v>
      </c>
      <c r="K20" s="59">
        <f t="shared" ref="K20:K27" si="2">(H20*2+$K$19*3+9.98*3)*$N$15*2.2/8+0.1</f>
        <v>18.5869438367847</v>
      </c>
      <c r="L20" s="59">
        <f t="shared" ref="L20:L27" si="3">(H20*2+$L$19*3+9.98*3)*$N$15*2.2/8+0.1</f>
        <v>18.8614684328018</v>
      </c>
      <c r="M20" s="59">
        <f t="shared" ref="M20:M27" si="4">(H20*2+$M$19*3+9.98*3)*$N$15*2.2/8+0.1</f>
        <v>19.0467725351133</v>
      </c>
      <c r="N20" s="60">
        <f t="shared" ref="N20:N27" si="5">(H20*2+$N$19*3+9.98*3)*$N$15*2.2/8+0.1</f>
        <v>19.3212971311304</v>
      </c>
      <c r="O20" s="36"/>
      <c r="P20" s="58">
        <v>457</v>
      </c>
      <c r="Q20" s="36">
        <v>20.65</v>
      </c>
      <c r="R20" s="36"/>
      <c r="S20" s="36"/>
      <c r="T20" s="36"/>
      <c r="U20" s="36"/>
      <c r="V20" s="36"/>
      <c r="W20" s="36"/>
      <c r="X20" s="36"/>
    </row>
    <row r="21" customFormat="1" ht="16" customHeight="1" spans="7:24">
      <c r="G21" s="24" t="s">
        <v>27</v>
      </c>
      <c r="H21" s="25">
        <v>9.52</v>
      </c>
      <c r="I21" s="59">
        <f t="shared" si="0"/>
        <v>18.1545675980577</v>
      </c>
      <c r="J21" s="59">
        <f t="shared" si="1"/>
        <v>18.3810503897718</v>
      </c>
      <c r="K21" s="59">
        <f t="shared" si="2"/>
        <v>18.8340159732</v>
      </c>
      <c r="L21" s="59">
        <f t="shared" si="3"/>
        <v>19.1085405692171</v>
      </c>
      <c r="M21" s="59">
        <f t="shared" si="4"/>
        <v>19.2938446715287</v>
      </c>
      <c r="N21" s="60">
        <f t="shared" si="5"/>
        <v>19.5683692675458</v>
      </c>
      <c r="O21" s="36"/>
      <c r="P21" s="58" t="s">
        <v>28</v>
      </c>
      <c r="Q21" s="36">
        <v>20.02</v>
      </c>
      <c r="R21" s="36"/>
      <c r="S21" s="36"/>
      <c r="T21" s="36"/>
      <c r="U21" s="36"/>
      <c r="V21" s="36"/>
      <c r="W21" s="36"/>
      <c r="X21" s="36"/>
    </row>
    <row r="22" customFormat="1" ht="16" customHeight="1" spans="7:24">
      <c r="G22" s="24" t="s">
        <v>29</v>
      </c>
      <c r="H22" s="25">
        <v>10.2</v>
      </c>
      <c r="I22" s="59">
        <f t="shared" si="0"/>
        <v>18.4656954735438</v>
      </c>
      <c r="J22" s="59">
        <f t="shared" si="1"/>
        <v>18.6921782652579</v>
      </c>
      <c r="K22" s="59">
        <f t="shared" si="2"/>
        <v>19.1451438486861</v>
      </c>
      <c r="L22" s="59">
        <f t="shared" si="3"/>
        <v>19.4196684447032</v>
      </c>
      <c r="M22" s="59">
        <f t="shared" si="4"/>
        <v>19.6049725470147</v>
      </c>
      <c r="N22" s="60">
        <f t="shared" si="5"/>
        <v>19.8794971430318</v>
      </c>
      <c r="O22" s="36"/>
      <c r="P22" s="58" t="s">
        <v>30</v>
      </c>
      <c r="Q22" s="36">
        <v>23.15</v>
      </c>
      <c r="R22" s="36"/>
      <c r="S22" s="36"/>
      <c r="T22" s="36"/>
      <c r="U22" s="36"/>
      <c r="V22" s="36"/>
      <c r="W22" s="36"/>
      <c r="X22" s="36"/>
    </row>
    <row r="23" customFormat="1" ht="16" customHeight="1" spans="7:24">
      <c r="G23" s="24" t="s">
        <v>31</v>
      </c>
      <c r="H23" s="25">
        <v>10.44</v>
      </c>
      <c r="I23" s="59">
        <f t="shared" si="0"/>
        <v>18.5755053119506</v>
      </c>
      <c r="J23" s="59">
        <f t="shared" si="1"/>
        <v>18.8019881036647</v>
      </c>
      <c r="K23" s="59">
        <f t="shared" si="2"/>
        <v>19.2549536870929</v>
      </c>
      <c r="L23" s="59">
        <f t="shared" si="3"/>
        <v>19.52947828311</v>
      </c>
      <c r="M23" s="59">
        <f t="shared" si="4"/>
        <v>19.7147823854216</v>
      </c>
      <c r="N23" s="60">
        <f t="shared" si="5"/>
        <v>19.9893069814387</v>
      </c>
      <c r="O23" s="36"/>
      <c r="P23" s="58" t="s">
        <v>32</v>
      </c>
      <c r="Q23" s="36">
        <v>24.1436647821749</v>
      </c>
      <c r="R23" s="36"/>
      <c r="S23" s="36"/>
      <c r="T23" s="36"/>
      <c r="U23" s="36"/>
      <c r="V23" s="36"/>
      <c r="W23" s="36"/>
      <c r="X23" s="36"/>
    </row>
    <row r="24" customFormat="1" ht="16" customHeight="1" spans="7:24">
      <c r="G24" s="24" t="s">
        <v>33</v>
      </c>
      <c r="H24" s="25">
        <v>10.6</v>
      </c>
      <c r="I24" s="59">
        <f t="shared" si="0"/>
        <v>18.6487118708885</v>
      </c>
      <c r="J24" s="59">
        <f t="shared" si="1"/>
        <v>18.8751946626026</v>
      </c>
      <c r="K24" s="59">
        <f t="shared" si="2"/>
        <v>19.3281602460308</v>
      </c>
      <c r="L24" s="59">
        <f t="shared" si="3"/>
        <v>19.6026848420479</v>
      </c>
      <c r="M24" s="59">
        <f t="shared" si="4"/>
        <v>19.7879889443595</v>
      </c>
      <c r="N24" s="60">
        <f t="shared" si="5"/>
        <v>20.0625135403765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customFormat="1" ht="16" customHeight="1" spans="7:24">
      <c r="G25" s="24" t="s">
        <v>34</v>
      </c>
      <c r="H25" s="25">
        <v>10.9</v>
      </c>
      <c r="I25" s="59">
        <f t="shared" si="0"/>
        <v>18.785974168897</v>
      </c>
      <c r="J25" s="59">
        <f t="shared" si="1"/>
        <v>19.0124569606112</v>
      </c>
      <c r="K25" s="59">
        <f t="shared" si="2"/>
        <v>19.4654225440394</v>
      </c>
      <c r="L25" s="59">
        <f t="shared" si="3"/>
        <v>19.7399471400565</v>
      </c>
      <c r="M25" s="59">
        <f t="shared" si="4"/>
        <v>19.925251242368</v>
      </c>
      <c r="N25" s="60">
        <f t="shared" si="5"/>
        <v>20.1997758383851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customFormat="1" ht="16" customHeight="1" spans="7:24">
      <c r="G26" s="24" t="s">
        <v>35</v>
      </c>
      <c r="H26" s="25">
        <v>11.71</v>
      </c>
      <c r="I26" s="59">
        <f t="shared" si="0"/>
        <v>19.1565823735201</v>
      </c>
      <c r="J26" s="59">
        <f t="shared" si="1"/>
        <v>19.3830651652342</v>
      </c>
      <c r="K26" s="59">
        <f t="shared" si="2"/>
        <v>19.8360307486624</v>
      </c>
      <c r="L26" s="59">
        <f t="shared" si="3"/>
        <v>20.1105553446795</v>
      </c>
      <c r="M26" s="59">
        <f t="shared" si="4"/>
        <v>20.2958594469911</v>
      </c>
      <c r="N26" s="60">
        <f t="shared" si="5"/>
        <v>20.5703840430082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customFormat="1" ht="16" customHeight="1" spans="7:24">
      <c r="G27" s="26" t="s">
        <v>36</v>
      </c>
      <c r="H27" s="27">
        <v>11.88</v>
      </c>
      <c r="I27" s="59">
        <f t="shared" si="0"/>
        <v>19.2343643423916</v>
      </c>
      <c r="J27" s="59">
        <f t="shared" si="1"/>
        <v>19.4608471341057</v>
      </c>
      <c r="K27" s="59">
        <f t="shared" si="2"/>
        <v>19.913812717534</v>
      </c>
      <c r="L27" s="59">
        <f t="shared" si="3"/>
        <v>20.188337313551</v>
      </c>
      <c r="M27" s="59">
        <f t="shared" si="4"/>
        <v>20.3736414158626</v>
      </c>
      <c r="N27" s="60">
        <f t="shared" si="5"/>
        <v>20.6481660118797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customFormat="1" ht="16" customHeight="1" spans="7:23">
      <c r="G28" s="28"/>
      <c r="H28" s="29" t="s">
        <v>37</v>
      </c>
      <c r="I28" s="61" t="s">
        <v>38</v>
      </c>
      <c r="J28" s="61"/>
      <c r="K28" s="61"/>
      <c r="L28" s="61"/>
      <c r="M28" s="61"/>
      <c r="N28" s="62"/>
      <c r="O28" s="36"/>
      <c r="P28" s="36"/>
      <c r="Q28" s="36"/>
      <c r="R28" s="36"/>
      <c r="S28" s="36"/>
      <c r="T28" s="36"/>
      <c r="U28" s="36"/>
      <c r="V28" s="36"/>
      <c r="W28" s="36"/>
    </row>
    <row r="29" customFormat="1" ht="16" customHeight="1" spans="7:23">
      <c r="G29" s="30" t="s">
        <v>17</v>
      </c>
      <c r="H29" s="31"/>
      <c r="I29" s="63" t="s">
        <v>18</v>
      </c>
      <c r="J29" s="63" t="s">
        <v>19</v>
      </c>
      <c r="K29" s="63" t="s">
        <v>20</v>
      </c>
      <c r="L29" s="63" t="s">
        <v>21</v>
      </c>
      <c r="M29" s="63" t="s">
        <v>22</v>
      </c>
      <c r="N29" s="64" t="s">
        <v>23</v>
      </c>
      <c r="O29" s="36"/>
      <c r="P29" s="36"/>
      <c r="Q29" s="36"/>
      <c r="R29" s="36"/>
      <c r="S29" s="36"/>
      <c r="T29" s="36"/>
      <c r="U29" s="36"/>
      <c r="V29" s="36"/>
      <c r="W29" s="36"/>
    </row>
    <row r="30" customFormat="1" ht="16" customHeight="1" spans="7:23">
      <c r="G30" s="32"/>
      <c r="H30" s="31"/>
      <c r="I30" s="33">
        <v>9.98</v>
      </c>
      <c r="J30" s="33">
        <v>10.31</v>
      </c>
      <c r="K30" s="33">
        <v>10.97</v>
      </c>
      <c r="L30" s="33">
        <v>11.37</v>
      </c>
      <c r="M30" s="33">
        <v>11.64</v>
      </c>
      <c r="N30" s="65">
        <v>12.04</v>
      </c>
      <c r="O30" s="36"/>
      <c r="P30" s="36"/>
      <c r="Q30" s="36"/>
      <c r="R30" s="36"/>
      <c r="S30" s="36"/>
      <c r="T30" s="36"/>
      <c r="U30" s="36"/>
      <c r="V30" s="36"/>
      <c r="W30" s="36"/>
    </row>
    <row r="31" customFormat="1" ht="16" customHeight="1" spans="7:23">
      <c r="G31" s="32" t="s">
        <v>26</v>
      </c>
      <c r="H31" s="33">
        <v>8.98</v>
      </c>
      <c r="I31" s="66">
        <f t="shared" ref="I31:I38" si="6">((H31*2+$I$30*3+9.98*3)*$N$15*2.2/8+0.1)*0.96</f>
        <v>17.1911956431766</v>
      </c>
      <c r="J31" s="66">
        <f t="shared" ref="J31:J38" si="7">((H31*2+$J$30*3+9.98*3)*$N$15*2.2/8+0.1)*0.96</f>
        <v>17.4086191232222</v>
      </c>
      <c r="K31" s="66">
        <f t="shared" ref="K31:K38" si="8">((H31*2+$K$30*3+9.98*3)*$N$15*2.2/8+0.1)*0.96</f>
        <v>17.8434660833133</v>
      </c>
      <c r="L31" s="66">
        <f t="shared" ref="L31:L38" si="9">((H31*2+$L$30*3+9.98*3)*$N$15*2.2/8+0.1)*0.96</f>
        <v>18.1070096954897</v>
      </c>
      <c r="M31" s="66">
        <f t="shared" ref="M31:M38" si="10">((H31*2+$M$30*3+9.98*3)*$N$15*2.2/8+0.1)*0.96</f>
        <v>18.2849016337088</v>
      </c>
      <c r="N31" s="67">
        <f t="shared" ref="N31:N38" si="11">((H31*2+$N$30*3+9.98*3)*$N$15*2.2/8+0.1)*0.96</f>
        <v>18.5484452458852</v>
      </c>
      <c r="O31" s="36"/>
      <c r="P31" s="36"/>
      <c r="Q31" s="36"/>
      <c r="R31" s="36"/>
      <c r="S31" s="36"/>
      <c r="T31" s="36"/>
      <c r="U31" s="36"/>
      <c r="V31" s="36"/>
      <c r="W31" s="36"/>
    </row>
    <row r="32" customFormat="1" ht="16" customHeight="1" spans="7:23">
      <c r="G32" s="32" t="s">
        <v>27</v>
      </c>
      <c r="H32" s="33">
        <v>9.52</v>
      </c>
      <c r="I32" s="66">
        <f t="shared" si="6"/>
        <v>17.4283848941354</v>
      </c>
      <c r="J32" s="66">
        <f t="shared" si="7"/>
        <v>17.645808374181</v>
      </c>
      <c r="K32" s="66">
        <f t="shared" si="8"/>
        <v>18.080655334272</v>
      </c>
      <c r="L32" s="66">
        <f t="shared" si="9"/>
        <v>18.3441989464485</v>
      </c>
      <c r="M32" s="66">
        <f t="shared" si="10"/>
        <v>18.5220908846675</v>
      </c>
      <c r="N32" s="67">
        <f t="shared" si="11"/>
        <v>18.7856344968439</v>
      </c>
      <c r="O32" s="36"/>
      <c r="P32" s="36"/>
      <c r="Q32" s="36"/>
      <c r="R32" s="36"/>
      <c r="S32" s="36"/>
      <c r="T32" s="36"/>
      <c r="U32" s="36"/>
      <c r="V32" s="36"/>
      <c r="W32" s="36"/>
    </row>
    <row r="33" customFormat="1" ht="16" customHeight="1" spans="7:23">
      <c r="G33" s="32" t="s">
        <v>29</v>
      </c>
      <c r="H33" s="33">
        <v>10.2</v>
      </c>
      <c r="I33" s="66">
        <f t="shared" si="6"/>
        <v>17.727067654602</v>
      </c>
      <c r="J33" s="66">
        <f t="shared" si="7"/>
        <v>17.9444911346476</v>
      </c>
      <c r="K33" s="66">
        <f t="shared" si="8"/>
        <v>18.3793380947386</v>
      </c>
      <c r="L33" s="66">
        <f t="shared" si="9"/>
        <v>18.6428817069151</v>
      </c>
      <c r="M33" s="66">
        <f t="shared" si="10"/>
        <v>18.8207736451341</v>
      </c>
      <c r="N33" s="67">
        <f t="shared" si="11"/>
        <v>19.0843172573105</v>
      </c>
      <c r="O33" s="36"/>
      <c r="P33" s="36"/>
      <c r="Q33" s="36"/>
      <c r="R33" s="36"/>
      <c r="S33" s="36"/>
      <c r="T33" s="36"/>
      <c r="U33" s="36"/>
      <c r="V33" s="36"/>
      <c r="W33" s="36"/>
    </row>
    <row r="34" customFormat="1" ht="16" customHeight="1" spans="7:23">
      <c r="G34" s="32" t="s">
        <v>31</v>
      </c>
      <c r="H34" s="33">
        <v>10.44</v>
      </c>
      <c r="I34" s="66">
        <f t="shared" si="6"/>
        <v>17.8324850994726</v>
      </c>
      <c r="J34" s="66">
        <f t="shared" si="7"/>
        <v>18.0499085795181</v>
      </c>
      <c r="K34" s="66">
        <f t="shared" si="8"/>
        <v>18.4847555396092</v>
      </c>
      <c r="L34" s="66">
        <f t="shared" si="9"/>
        <v>18.7482991517856</v>
      </c>
      <c r="M34" s="66">
        <f t="shared" si="10"/>
        <v>18.9261910900047</v>
      </c>
      <c r="N34" s="67">
        <f t="shared" si="11"/>
        <v>19.1897347021811</v>
      </c>
      <c r="O34" s="36"/>
      <c r="P34" s="36"/>
      <c r="Q34" s="36"/>
      <c r="R34" s="36"/>
      <c r="S34" s="36"/>
      <c r="T34" s="36"/>
      <c r="U34" s="36"/>
      <c r="V34" s="36"/>
      <c r="W34" s="36"/>
    </row>
    <row r="35" customFormat="1" ht="16" customHeight="1" spans="7:23">
      <c r="G35" s="32" t="s">
        <v>33</v>
      </c>
      <c r="H35" s="33">
        <v>10.6</v>
      </c>
      <c r="I35" s="66">
        <f t="shared" si="6"/>
        <v>17.902763396053</v>
      </c>
      <c r="J35" s="66">
        <f t="shared" si="7"/>
        <v>18.1201868760985</v>
      </c>
      <c r="K35" s="66">
        <f t="shared" si="8"/>
        <v>18.5550338361896</v>
      </c>
      <c r="L35" s="66">
        <f t="shared" si="9"/>
        <v>18.818577448366</v>
      </c>
      <c r="M35" s="66">
        <f t="shared" si="10"/>
        <v>18.9964693865851</v>
      </c>
      <c r="N35" s="67">
        <f t="shared" si="11"/>
        <v>19.2600129987615</v>
      </c>
      <c r="O35" s="36"/>
      <c r="P35" s="36"/>
      <c r="Q35" s="36"/>
      <c r="R35" s="36"/>
      <c r="S35" s="36"/>
      <c r="T35" s="36"/>
      <c r="U35" s="36"/>
      <c r="V35" s="36"/>
      <c r="W35" s="36"/>
    </row>
    <row r="36" ht="16" customHeight="1" spans="7:23">
      <c r="G36" s="32" t="s">
        <v>34</v>
      </c>
      <c r="H36" s="33">
        <v>10.9</v>
      </c>
      <c r="I36" s="66">
        <f t="shared" si="6"/>
        <v>18.0345352021412</v>
      </c>
      <c r="J36" s="66">
        <f t="shared" si="7"/>
        <v>18.2519586821867</v>
      </c>
      <c r="K36" s="66">
        <f t="shared" si="8"/>
        <v>18.6868056422778</v>
      </c>
      <c r="L36" s="66">
        <f t="shared" si="9"/>
        <v>18.9503492544542</v>
      </c>
      <c r="M36" s="66">
        <f t="shared" si="10"/>
        <v>19.1282411926733</v>
      </c>
      <c r="N36" s="67">
        <f t="shared" si="11"/>
        <v>19.3917848048497</v>
      </c>
      <c r="O36" s="36"/>
      <c r="P36" s="36"/>
      <c r="Q36" s="36"/>
      <c r="R36" s="36"/>
      <c r="S36" s="36"/>
      <c r="T36" s="36"/>
      <c r="U36" s="36"/>
      <c r="V36" s="36"/>
      <c r="W36" s="36"/>
    </row>
    <row r="37" ht="16" customHeight="1" spans="7:23">
      <c r="G37" s="32" t="s">
        <v>35</v>
      </c>
      <c r="H37" s="33">
        <v>11.71</v>
      </c>
      <c r="I37" s="66">
        <f t="shared" si="6"/>
        <v>18.3903190785793</v>
      </c>
      <c r="J37" s="66">
        <f t="shared" si="7"/>
        <v>18.6077425586249</v>
      </c>
      <c r="K37" s="66">
        <f t="shared" si="8"/>
        <v>19.0425895187159</v>
      </c>
      <c r="L37" s="66">
        <f t="shared" si="9"/>
        <v>19.3061331308924</v>
      </c>
      <c r="M37" s="66">
        <f t="shared" si="10"/>
        <v>19.4840250691114</v>
      </c>
      <c r="N37" s="67">
        <f t="shared" si="11"/>
        <v>19.7475686812879</v>
      </c>
      <c r="O37" s="36"/>
      <c r="P37" s="36"/>
      <c r="Q37" s="36"/>
      <c r="R37" s="36"/>
      <c r="S37" s="36"/>
      <c r="T37" s="36"/>
      <c r="U37" s="36"/>
      <c r="V37" s="36"/>
      <c r="W37" s="36"/>
    </row>
    <row r="38" customFormat="1" ht="16" customHeight="1" spans="7:23">
      <c r="G38" s="34" t="s">
        <v>36</v>
      </c>
      <c r="H38" s="35">
        <v>11.88</v>
      </c>
      <c r="I38" s="68">
        <f t="shared" si="6"/>
        <v>18.464989768696</v>
      </c>
      <c r="J38" s="68">
        <f t="shared" si="7"/>
        <v>18.6824132487415</v>
      </c>
      <c r="K38" s="68">
        <f t="shared" si="8"/>
        <v>19.1172602088326</v>
      </c>
      <c r="L38" s="68">
        <f t="shared" si="9"/>
        <v>19.380803821009</v>
      </c>
      <c r="M38" s="68">
        <f t="shared" si="10"/>
        <v>19.5586957592281</v>
      </c>
      <c r="N38" s="69">
        <f t="shared" si="11"/>
        <v>19.8222393714045</v>
      </c>
      <c r="O38" s="36"/>
      <c r="P38" s="36"/>
      <c r="Q38" s="36"/>
      <c r="R38" s="36"/>
      <c r="S38" s="36"/>
      <c r="T38" s="36"/>
      <c r="U38" s="36"/>
      <c r="V38" s="36"/>
      <c r="W38" s="36"/>
    </row>
    <row r="39" customFormat="1" spans="6:13">
      <c r="F39" s="36"/>
      <c r="G39" s="36"/>
      <c r="H39" s="36"/>
      <c r="I39" s="36"/>
      <c r="J39" s="36"/>
      <c r="K39" s="36"/>
      <c r="L39" s="36"/>
      <c r="M39" s="36"/>
    </row>
    <row r="40" customFormat="1" spans="6:13">
      <c r="F40" s="36"/>
      <c r="G40" s="36"/>
      <c r="H40" s="36"/>
      <c r="I40" s="36"/>
      <c r="J40" s="36"/>
      <c r="K40" s="36"/>
      <c r="L40" s="36"/>
      <c r="M40" s="36"/>
    </row>
    <row r="41" customFormat="1" spans="6:13">
      <c r="F41" s="36"/>
      <c r="G41" s="36"/>
      <c r="H41" s="36"/>
      <c r="I41" s="36"/>
      <c r="J41" s="36"/>
      <c r="K41" s="36"/>
      <c r="L41" s="36"/>
      <c r="M41" s="36"/>
    </row>
    <row r="42" spans="15:24"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5:24"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5:24">
      <c r="O44" s="36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12">
    <mergeCell ref="G14:I14"/>
    <mergeCell ref="M14:N14"/>
    <mergeCell ref="G15:I15"/>
    <mergeCell ref="G16:H16"/>
    <mergeCell ref="I17:N17"/>
    <mergeCell ref="I28:N28"/>
    <mergeCell ref="G18:G19"/>
    <mergeCell ref="G29:G30"/>
    <mergeCell ref="H17:H19"/>
    <mergeCell ref="H28:H30"/>
    <mergeCell ref="G6:N8"/>
    <mergeCell ref="G9:N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计算器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Siyuan Liu</dc:creator>
  <cp:lastModifiedBy>玄虚小圣</cp:lastModifiedBy>
  <dcterms:created xsi:type="dcterms:W3CDTF">2020-02-03T02:32:00Z</dcterms:created>
  <dcterms:modified xsi:type="dcterms:W3CDTF">2020-04-05T01:45:34Z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