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iangtx\Desktop\WIKI\"/>
    </mc:Choice>
  </mc:AlternateContent>
  <xr:revisionPtr revIDLastSave="0" documentId="13_ncr:1_{F9377CDB-E64E-4B89-9960-9FFE39A4CF33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Sheet1" sheetId="1" r:id="rId1"/>
    <sheet name="角色" sheetId="2" r:id="rId2"/>
    <sheet name="防空炮" sheetId="3" r:id="rId3"/>
    <sheet name="Sheet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H16" i="4" s="1"/>
  <c r="G16" i="4"/>
  <c r="F24" i="4"/>
  <c r="H24" i="4" s="1"/>
  <c r="G24" i="4"/>
  <c r="F15" i="4"/>
  <c r="H15" i="4" s="1"/>
  <c r="G15" i="4"/>
  <c r="F14" i="4"/>
  <c r="G14" i="4"/>
  <c r="G6" i="4"/>
  <c r="G7" i="4"/>
  <c r="G8" i="4"/>
  <c r="G9" i="4"/>
  <c r="G10" i="4"/>
  <c r="G11" i="4"/>
  <c r="G12" i="4"/>
  <c r="G13" i="4"/>
  <c r="G17" i="4"/>
  <c r="G18" i="4"/>
  <c r="G19" i="4"/>
  <c r="G20" i="4"/>
  <c r="G21" i="4"/>
  <c r="G22" i="4"/>
  <c r="G23" i="4"/>
  <c r="G5" i="4"/>
  <c r="F6" i="4"/>
  <c r="F7" i="4"/>
  <c r="F8" i="4"/>
  <c r="F9" i="4"/>
  <c r="F10" i="4"/>
  <c r="F11" i="4"/>
  <c r="F12" i="4"/>
  <c r="F13" i="4"/>
  <c r="F17" i="4"/>
  <c r="F18" i="4"/>
  <c r="F19" i="4"/>
  <c r="F20" i="4"/>
  <c r="F21" i="4"/>
  <c r="F22" i="4"/>
  <c r="F23" i="4"/>
  <c r="F5" i="4"/>
  <c r="L4" i="3"/>
  <c r="L5" i="3"/>
  <c r="L6" i="3"/>
  <c r="L7" i="3"/>
  <c r="N7" i="3" s="1"/>
  <c r="L8" i="3"/>
  <c r="N8" i="3" s="1"/>
  <c r="L9" i="3"/>
  <c r="N9" i="3" s="1"/>
  <c r="L10" i="3"/>
  <c r="N10" i="3" s="1"/>
  <c r="L11" i="3"/>
  <c r="L12" i="3"/>
  <c r="L13" i="3"/>
  <c r="N13" i="3" s="1"/>
  <c r="L15" i="3"/>
  <c r="N15" i="3" s="1"/>
  <c r="L16" i="3"/>
  <c r="N16" i="3" s="1"/>
  <c r="O16" i="3" s="1"/>
  <c r="Q16" i="3" s="1"/>
  <c r="L17" i="3"/>
  <c r="N17" i="3" s="1"/>
  <c r="L18" i="3"/>
  <c r="N18" i="3" s="1"/>
  <c r="O18" i="3" s="1"/>
  <c r="L19" i="3"/>
  <c r="N19" i="3" s="1"/>
  <c r="O19" i="3" s="1"/>
  <c r="L3" i="3"/>
  <c r="N3" i="3" s="1"/>
  <c r="O3" i="3" s="1"/>
  <c r="N4" i="3"/>
  <c r="L20" i="3"/>
  <c r="L21" i="3"/>
  <c r="L22" i="3"/>
  <c r="L23" i="3"/>
  <c r="N23" i="3" s="1"/>
  <c r="O23" i="3" s="1"/>
  <c r="L24" i="3"/>
  <c r="N24" i="3" s="1"/>
  <c r="L25" i="3"/>
  <c r="N25" i="3" s="1"/>
  <c r="L26" i="3"/>
  <c r="N26" i="3" s="1"/>
  <c r="O26" i="3" s="1"/>
  <c r="L27" i="3"/>
  <c r="N27" i="3" s="1"/>
  <c r="O27" i="3" s="1"/>
  <c r="L28" i="3"/>
  <c r="L29" i="3"/>
  <c r="L30" i="3"/>
  <c r="N30" i="3" s="1"/>
  <c r="L31" i="3"/>
  <c r="N31" i="3" s="1"/>
  <c r="O31" i="3" s="1"/>
  <c r="L32" i="3"/>
  <c r="N32" i="3" s="1"/>
  <c r="O32" i="3" s="1"/>
  <c r="L33" i="3"/>
  <c r="N33" i="3" s="1"/>
  <c r="O33" i="3" s="1"/>
  <c r="Q33" i="3" s="1"/>
  <c r="R33" i="3" s="1"/>
  <c r="L34" i="3"/>
  <c r="N34" i="3" s="1"/>
  <c r="L35" i="3"/>
  <c r="L36" i="3"/>
  <c r="L37" i="3"/>
  <c r="N37" i="3" s="1"/>
  <c r="O37" i="3" s="1"/>
  <c r="L38" i="3"/>
  <c r="N38" i="3"/>
  <c r="N6" i="3"/>
  <c r="O6" i="3" s="1"/>
  <c r="N12" i="3"/>
  <c r="J15" i="3"/>
  <c r="J19" i="3"/>
  <c r="J18" i="3"/>
  <c r="J17" i="3"/>
  <c r="J16" i="3"/>
  <c r="J38" i="3"/>
  <c r="J37" i="3"/>
  <c r="N36" i="3"/>
  <c r="J36" i="3"/>
  <c r="N35" i="3"/>
  <c r="J35" i="3"/>
  <c r="J34" i="3"/>
  <c r="J33" i="3"/>
  <c r="J32" i="3"/>
  <c r="J31" i="3"/>
  <c r="J30" i="3"/>
  <c r="N29" i="3"/>
  <c r="J29" i="3"/>
  <c r="N28" i="3"/>
  <c r="O28" i="3" s="1"/>
  <c r="J28" i="3"/>
  <c r="J27" i="3"/>
  <c r="J26" i="3"/>
  <c r="J25" i="3"/>
  <c r="J24" i="3"/>
  <c r="J23" i="3"/>
  <c r="N22" i="3"/>
  <c r="J22" i="3"/>
  <c r="J13" i="3"/>
  <c r="J12" i="3"/>
  <c r="N11" i="3"/>
  <c r="O11" i="3" s="1"/>
  <c r="J11" i="3"/>
  <c r="J10" i="3"/>
  <c r="J9" i="3"/>
  <c r="J8" i="3"/>
  <c r="J7" i="3"/>
  <c r="J6" i="3"/>
  <c r="N5" i="3"/>
  <c r="O5" i="3" s="1"/>
  <c r="J5" i="3"/>
  <c r="J4" i="3"/>
  <c r="J3" i="3"/>
  <c r="O259" i="2"/>
  <c r="M259" i="2"/>
  <c r="J259" i="2"/>
  <c r="H259" i="2"/>
  <c r="M258" i="2"/>
  <c r="O258" i="2" s="1"/>
  <c r="H258" i="2"/>
  <c r="J258" i="2" s="1"/>
  <c r="O257" i="2"/>
  <c r="M257" i="2"/>
  <c r="H257" i="2"/>
  <c r="J257" i="2" s="1"/>
  <c r="O256" i="2"/>
  <c r="M256" i="2"/>
  <c r="H256" i="2"/>
  <c r="J256" i="2" s="1"/>
  <c r="O255" i="2"/>
  <c r="M255" i="2"/>
  <c r="J255" i="2"/>
  <c r="H255" i="2"/>
  <c r="M254" i="2"/>
  <c r="O254" i="2" s="1"/>
  <c r="H254" i="2"/>
  <c r="J254" i="2" s="1"/>
  <c r="O253" i="2"/>
  <c r="M253" i="2"/>
  <c r="H253" i="2"/>
  <c r="J253" i="2" s="1"/>
  <c r="O252" i="2"/>
  <c r="M252" i="2"/>
  <c r="H252" i="2"/>
  <c r="J252" i="2" s="1"/>
  <c r="O251" i="2"/>
  <c r="M251" i="2"/>
  <c r="J251" i="2"/>
  <c r="H251" i="2"/>
  <c r="M250" i="2"/>
  <c r="O250" i="2" s="1"/>
  <c r="H250" i="2"/>
  <c r="J250" i="2" s="1"/>
  <c r="O249" i="2"/>
  <c r="M249" i="2"/>
  <c r="H249" i="2"/>
  <c r="J249" i="2" s="1"/>
  <c r="O248" i="2"/>
  <c r="M248" i="2"/>
  <c r="H248" i="2"/>
  <c r="J248" i="2" s="1"/>
  <c r="O247" i="2"/>
  <c r="M247" i="2"/>
  <c r="J247" i="2"/>
  <c r="H247" i="2"/>
  <c r="M246" i="2"/>
  <c r="O246" i="2" s="1"/>
  <c r="H246" i="2"/>
  <c r="J246" i="2" s="1"/>
  <c r="O245" i="2"/>
  <c r="M245" i="2"/>
  <c r="H245" i="2"/>
  <c r="J245" i="2" s="1"/>
  <c r="O244" i="2"/>
  <c r="M244" i="2"/>
  <c r="H244" i="2"/>
  <c r="J244" i="2" s="1"/>
  <c r="O243" i="2"/>
  <c r="M243" i="2"/>
  <c r="J243" i="2"/>
  <c r="H243" i="2"/>
  <c r="M242" i="2"/>
  <c r="O242" i="2" s="1"/>
  <c r="H242" i="2"/>
  <c r="J242" i="2" s="1"/>
  <c r="O241" i="2"/>
  <c r="M241" i="2"/>
  <c r="H241" i="2"/>
  <c r="J241" i="2" s="1"/>
  <c r="O240" i="2"/>
  <c r="M240" i="2"/>
  <c r="H240" i="2"/>
  <c r="J240" i="2" s="1"/>
  <c r="O239" i="2"/>
  <c r="M239" i="2"/>
  <c r="J239" i="2"/>
  <c r="H239" i="2"/>
  <c r="M238" i="2"/>
  <c r="O238" i="2" s="1"/>
  <c r="H238" i="2"/>
  <c r="J238" i="2" s="1"/>
  <c r="O237" i="2"/>
  <c r="M237" i="2"/>
  <c r="H237" i="2"/>
  <c r="J237" i="2" s="1"/>
  <c r="O236" i="2"/>
  <c r="M236" i="2"/>
  <c r="H236" i="2"/>
  <c r="J236" i="2" s="1"/>
  <c r="O235" i="2"/>
  <c r="M235" i="2"/>
  <c r="J235" i="2"/>
  <c r="H235" i="2"/>
  <c r="M234" i="2"/>
  <c r="O234" i="2" s="1"/>
  <c r="H234" i="2"/>
  <c r="J234" i="2" s="1"/>
  <c r="O233" i="2"/>
  <c r="M233" i="2"/>
  <c r="H233" i="2"/>
  <c r="J233" i="2" s="1"/>
  <c r="O232" i="2"/>
  <c r="M232" i="2"/>
  <c r="H232" i="2"/>
  <c r="J232" i="2" s="1"/>
  <c r="O231" i="2"/>
  <c r="M231" i="2"/>
  <c r="J231" i="2"/>
  <c r="H231" i="2"/>
  <c r="M230" i="2"/>
  <c r="O230" i="2" s="1"/>
  <c r="H230" i="2"/>
  <c r="J230" i="2" s="1"/>
  <c r="O229" i="2"/>
  <c r="M229" i="2"/>
  <c r="H229" i="2"/>
  <c r="J229" i="2" s="1"/>
  <c r="O228" i="2"/>
  <c r="M228" i="2"/>
  <c r="H228" i="2"/>
  <c r="J228" i="2" s="1"/>
  <c r="O227" i="2"/>
  <c r="M227" i="2"/>
  <c r="J227" i="2"/>
  <c r="H227" i="2"/>
  <c r="M226" i="2"/>
  <c r="O226" i="2" s="1"/>
  <c r="H226" i="2"/>
  <c r="J226" i="2" s="1"/>
  <c r="O225" i="2"/>
  <c r="M225" i="2"/>
  <c r="H225" i="2"/>
  <c r="J225" i="2" s="1"/>
  <c r="O224" i="2"/>
  <c r="M224" i="2"/>
  <c r="H224" i="2"/>
  <c r="J224" i="2" s="1"/>
  <c r="O223" i="2"/>
  <c r="M223" i="2"/>
  <c r="J223" i="2"/>
  <c r="H223" i="2"/>
  <c r="M222" i="2"/>
  <c r="O222" i="2" s="1"/>
  <c r="H222" i="2"/>
  <c r="J222" i="2" s="1"/>
  <c r="O221" i="2"/>
  <c r="M221" i="2"/>
  <c r="H221" i="2"/>
  <c r="J221" i="2" s="1"/>
  <c r="O220" i="2"/>
  <c r="M220" i="2"/>
  <c r="H220" i="2"/>
  <c r="J220" i="2" s="1"/>
  <c r="O219" i="2"/>
  <c r="M219" i="2"/>
  <c r="J219" i="2"/>
  <c r="H219" i="2"/>
  <c r="M218" i="2"/>
  <c r="O218" i="2" s="1"/>
  <c r="H218" i="2"/>
  <c r="J218" i="2" s="1"/>
  <c r="O217" i="2"/>
  <c r="M217" i="2"/>
  <c r="H217" i="2"/>
  <c r="J217" i="2" s="1"/>
  <c r="O216" i="2"/>
  <c r="M216" i="2"/>
  <c r="H216" i="2"/>
  <c r="J216" i="2" s="1"/>
  <c r="O215" i="2"/>
  <c r="M215" i="2"/>
  <c r="J215" i="2"/>
  <c r="H215" i="2"/>
  <c r="M214" i="2"/>
  <c r="O214" i="2" s="1"/>
  <c r="H214" i="2"/>
  <c r="J214" i="2" s="1"/>
  <c r="O213" i="2"/>
  <c r="M213" i="2"/>
  <c r="H213" i="2"/>
  <c r="J213" i="2" s="1"/>
  <c r="O212" i="2"/>
  <c r="M212" i="2"/>
  <c r="H212" i="2"/>
  <c r="J212" i="2" s="1"/>
  <c r="O211" i="2"/>
  <c r="M211" i="2"/>
  <c r="J211" i="2"/>
  <c r="H211" i="2"/>
  <c r="M210" i="2"/>
  <c r="O210" i="2" s="1"/>
  <c r="H210" i="2"/>
  <c r="J210" i="2" s="1"/>
  <c r="O209" i="2"/>
  <c r="M209" i="2"/>
  <c r="H209" i="2"/>
  <c r="J209" i="2" s="1"/>
  <c r="O208" i="2"/>
  <c r="M208" i="2"/>
  <c r="H208" i="2"/>
  <c r="J208" i="2" s="1"/>
  <c r="O207" i="2"/>
  <c r="M207" i="2"/>
  <c r="J207" i="2"/>
  <c r="H207" i="2"/>
  <c r="M206" i="2"/>
  <c r="O206" i="2" s="1"/>
  <c r="H206" i="2"/>
  <c r="J206" i="2" s="1"/>
  <c r="O205" i="2"/>
  <c r="M205" i="2"/>
  <c r="H205" i="2"/>
  <c r="J205" i="2" s="1"/>
  <c r="O204" i="2"/>
  <c r="M204" i="2"/>
  <c r="H204" i="2"/>
  <c r="J204" i="2" s="1"/>
  <c r="O203" i="2"/>
  <c r="M203" i="2"/>
  <c r="J203" i="2"/>
  <c r="H203" i="2"/>
  <c r="M202" i="2"/>
  <c r="O202" i="2" s="1"/>
  <c r="H202" i="2"/>
  <c r="J202" i="2" s="1"/>
  <c r="O201" i="2"/>
  <c r="M201" i="2"/>
  <c r="H201" i="2"/>
  <c r="J201" i="2" s="1"/>
  <c r="O200" i="2"/>
  <c r="M200" i="2"/>
  <c r="H200" i="2"/>
  <c r="J200" i="2" s="1"/>
  <c r="O199" i="2"/>
  <c r="M199" i="2"/>
  <c r="J199" i="2"/>
  <c r="H199" i="2"/>
  <c r="M198" i="2"/>
  <c r="O198" i="2" s="1"/>
  <c r="H198" i="2"/>
  <c r="J198" i="2" s="1"/>
  <c r="O197" i="2"/>
  <c r="M197" i="2"/>
  <c r="H197" i="2"/>
  <c r="J197" i="2" s="1"/>
  <c r="O196" i="2"/>
  <c r="M196" i="2"/>
  <c r="H196" i="2"/>
  <c r="J196" i="2" s="1"/>
  <c r="O195" i="2"/>
  <c r="M195" i="2"/>
  <c r="J195" i="2"/>
  <c r="H195" i="2"/>
  <c r="M194" i="2"/>
  <c r="O194" i="2" s="1"/>
  <c r="H194" i="2"/>
  <c r="J194" i="2" s="1"/>
  <c r="O193" i="2"/>
  <c r="M193" i="2"/>
  <c r="H193" i="2"/>
  <c r="J193" i="2" s="1"/>
  <c r="O192" i="2"/>
  <c r="M192" i="2"/>
  <c r="H192" i="2"/>
  <c r="J192" i="2" s="1"/>
  <c r="O191" i="2"/>
  <c r="M191" i="2"/>
  <c r="J191" i="2"/>
  <c r="H191" i="2"/>
  <c r="M190" i="2"/>
  <c r="O190" i="2" s="1"/>
  <c r="H190" i="2"/>
  <c r="J190" i="2" s="1"/>
  <c r="O189" i="2"/>
  <c r="M189" i="2"/>
  <c r="H189" i="2"/>
  <c r="J189" i="2" s="1"/>
  <c r="O188" i="2"/>
  <c r="M188" i="2"/>
  <c r="H188" i="2"/>
  <c r="J188" i="2" s="1"/>
  <c r="O187" i="2"/>
  <c r="M187" i="2"/>
  <c r="J187" i="2"/>
  <c r="H187" i="2"/>
  <c r="M186" i="2"/>
  <c r="O186" i="2" s="1"/>
  <c r="H186" i="2"/>
  <c r="J186" i="2" s="1"/>
  <c r="O185" i="2"/>
  <c r="M185" i="2"/>
  <c r="H185" i="2"/>
  <c r="J185" i="2" s="1"/>
  <c r="O184" i="2"/>
  <c r="M184" i="2"/>
  <c r="H184" i="2"/>
  <c r="J184" i="2" s="1"/>
  <c r="O183" i="2"/>
  <c r="M183" i="2"/>
  <c r="J183" i="2"/>
  <c r="H183" i="2"/>
  <c r="M182" i="2"/>
  <c r="O182" i="2" s="1"/>
  <c r="H182" i="2"/>
  <c r="J182" i="2" s="1"/>
  <c r="O181" i="2"/>
  <c r="M181" i="2"/>
  <c r="H181" i="2"/>
  <c r="J181" i="2" s="1"/>
  <c r="O180" i="2"/>
  <c r="M180" i="2"/>
  <c r="H180" i="2"/>
  <c r="J180" i="2" s="1"/>
  <c r="O179" i="2"/>
  <c r="M179" i="2"/>
  <c r="J179" i="2"/>
  <c r="H179" i="2"/>
  <c r="M178" i="2"/>
  <c r="O178" i="2" s="1"/>
  <c r="H178" i="2"/>
  <c r="J178" i="2" s="1"/>
  <c r="O177" i="2"/>
  <c r="M177" i="2"/>
  <c r="H177" i="2"/>
  <c r="J177" i="2" s="1"/>
  <c r="O176" i="2"/>
  <c r="M176" i="2"/>
  <c r="H176" i="2"/>
  <c r="J176" i="2" s="1"/>
  <c r="O175" i="2"/>
  <c r="M175" i="2"/>
  <c r="J175" i="2"/>
  <c r="H175" i="2"/>
  <c r="M174" i="2"/>
  <c r="O174" i="2" s="1"/>
  <c r="H174" i="2"/>
  <c r="J174" i="2" s="1"/>
  <c r="O173" i="2"/>
  <c r="M173" i="2"/>
  <c r="H173" i="2"/>
  <c r="J173" i="2" s="1"/>
  <c r="O172" i="2"/>
  <c r="M172" i="2"/>
  <c r="H172" i="2"/>
  <c r="J172" i="2" s="1"/>
  <c r="O171" i="2"/>
  <c r="M171" i="2"/>
  <c r="J171" i="2"/>
  <c r="H171" i="2"/>
  <c r="M170" i="2"/>
  <c r="O170" i="2" s="1"/>
  <c r="H170" i="2"/>
  <c r="J170" i="2" s="1"/>
  <c r="O169" i="2"/>
  <c r="M169" i="2"/>
  <c r="H169" i="2"/>
  <c r="J169" i="2" s="1"/>
  <c r="O168" i="2"/>
  <c r="M168" i="2"/>
  <c r="H168" i="2"/>
  <c r="J168" i="2" s="1"/>
  <c r="O167" i="2"/>
  <c r="M167" i="2"/>
  <c r="J167" i="2"/>
  <c r="H167" i="2"/>
  <c r="M166" i="2"/>
  <c r="O166" i="2" s="1"/>
  <c r="H166" i="2"/>
  <c r="J166" i="2" s="1"/>
  <c r="O165" i="2"/>
  <c r="M165" i="2"/>
  <c r="H165" i="2"/>
  <c r="J165" i="2" s="1"/>
  <c r="O164" i="2"/>
  <c r="M164" i="2"/>
  <c r="H164" i="2"/>
  <c r="J164" i="2" s="1"/>
  <c r="O163" i="2"/>
  <c r="M163" i="2"/>
  <c r="J163" i="2"/>
  <c r="H163" i="2"/>
  <c r="M162" i="2"/>
  <c r="O162" i="2" s="1"/>
  <c r="H162" i="2"/>
  <c r="J162" i="2" s="1"/>
  <c r="O161" i="2"/>
  <c r="M161" i="2"/>
  <c r="H161" i="2"/>
  <c r="J161" i="2" s="1"/>
  <c r="O160" i="2"/>
  <c r="M160" i="2"/>
  <c r="H160" i="2"/>
  <c r="J160" i="2" s="1"/>
  <c r="O159" i="2"/>
  <c r="M159" i="2"/>
  <c r="J159" i="2"/>
  <c r="H159" i="2"/>
  <c r="M158" i="2"/>
  <c r="O158" i="2" s="1"/>
  <c r="H158" i="2"/>
  <c r="J158" i="2" s="1"/>
  <c r="O157" i="2"/>
  <c r="M157" i="2"/>
  <c r="H157" i="2"/>
  <c r="J157" i="2" s="1"/>
  <c r="O156" i="2"/>
  <c r="M156" i="2"/>
  <c r="H156" i="2"/>
  <c r="J156" i="2" s="1"/>
  <c r="O155" i="2"/>
  <c r="M155" i="2"/>
  <c r="J155" i="2"/>
  <c r="H155" i="2"/>
  <c r="M154" i="2"/>
  <c r="O154" i="2" s="1"/>
  <c r="H154" i="2"/>
  <c r="J154" i="2" s="1"/>
  <c r="O153" i="2"/>
  <c r="M153" i="2"/>
  <c r="H153" i="2"/>
  <c r="J153" i="2" s="1"/>
  <c r="O152" i="2"/>
  <c r="M152" i="2"/>
  <c r="H152" i="2"/>
  <c r="J152" i="2" s="1"/>
  <c r="O151" i="2"/>
  <c r="M151" i="2"/>
  <c r="J151" i="2"/>
  <c r="H151" i="2"/>
  <c r="M150" i="2"/>
  <c r="O150" i="2" s="1"/>
  <c r="H150" i="2"/>
  <c r="J150" i="2" s="1"/>
  <c r="O149" i="2"/>
  <c r="M149" i="2"/>
  <c r="H149" i="2"/>
  <c r="J149" i="2" s="1"/>
  <c r="O148" i="2"/>
  <c r="M148" i="2"/>
  <c r="H148" i="2"/>
  <c r="J148" i="2" s="1"/>
  <c r="O147" i="2"/>
  <c r="M147" i="2"/>
  <c r="J147" i="2"/>
  <c r="H147" i="2"/>
  <c r="M146" i="2"/>
  <c r="O146" i="2" s="1"/>
  <c r="H146" i="2"/>
  <c r="J146" i="2" s="1"/>
  <c r="O145" i="2"/>
  <c r="M145" i="2"/>
  <c r="H145" i="2"/>
  <c r="J145" i="2" s="1"/>
  <c r="O144" i="2"/>
  <c r="M144" i="2"/>
  <c r="H144" i="2"/>
  <c r="J144" i="2" s="1"/>
  <c r="O143" i="2"/>
  <c r="M143" i="2"/>
  <c r="J143" i="2"/>
  <c r="H143" i="2"/>
  <c r="M142" i="2"/>
  <c r="O142" i="2" s="1"/>
  <c r="H142" i="2"/>
  <c r="J142" i="2" s="1"/>
  <c r="O141" i="2"/>
  <c r="M141" i="2"/>
  <c r="H141" i="2"/>
  <c r="J141" i="2" s="1"/>
  <c r="O140" i="2"/>
  <c r="M140" i="2"/>
  <c r="H140" i="2"/>
  <c r="J140" i="2" s="1"/>
  <c r="O139" i="2"/>
  <c r="M139" i="2"/>
  <c r="J139" i="2"/>
  <c r="H139" i="2"/>
  <c r="M138" i="2"/>
  <c r="O138" i="2" s="1"/>
  <c r="H138" i="2"/>
  <c r="J138" i="2" s="1"/>
  <c r="O137" i="2"/>
  <c r="M137" i="2"/>
  <c r="H137" i="2"/>
  <c r="J137" i="2" s="1"/>
  <c r="O136" i="2"/>
  <c r="M136" i="2"/>
  <c r="H136" i="2"/>
  <c r="J136" i="2" s="1"/>
  <c r="O135" i="2"/>
  <c r="M135" i="2"/>
  <c r="J135" i="2"/>
  <c r="H135" i="2"/>
  <c r="M134" i="2"/>
  <c r="O134" i="2" s="1"/>
  <c r="H134" i="2"/>
  <c r="J134" i="2" s="1"/>
  <c r="O133" i="2"/>
  <c r="M133" i="2"/>
  <c r="H133" i="2"/>
  <c r="J133" i="2" s="1"/>
  <c r="O132" i="2"/>
  <c r="M132" i="2"/>
  <c r="H132" i="2"/>
  <c r="J132" i="2" s="1"/>
  <c r="O131" i="2"/>
  <c r="M131" i="2"/>
  <c r="J131" i="2"/>
  <c r="H131" i="2"/>
  <c r="M130" i="2"/>
  <c r="O130" i="2" s="1"/>
  <c r="H130" i="2"/>
  <c r="J130" i="2" s="1"/>
  <c r="O129" i="2"/>
  <c r="M129" i="2"/>
  <c r="H129" i="2"/>
  <c r="J129" i="2" s="1"/>
  <c r="O128" i="2"/>
  <c r="M128" i="2"/>
  <c r="H128" i="2"/>
  <c r="J128" i="2" s="1"/>
  <c r="O127" i="2"/>
  <c r="M127" i="2"/>
  <c r="J127" i="2"/>
  <c r="H127" i="2"/>
  <c r="M126" i="2"/>
  <c r="O126" i="2" s="1"/>
  <c r="H126" i="2"/>
  <c r="J126" i="2" s="1"/>
  <c r="O125" i="2"/>
  <c r="M125" i="2"/>
  <c r="H125" i="2"/>
  <c r="J125" i="2" s="1"/>
  <c r="O124" i="2"/>
  <c r="M124" i="2"/>
  <c r="H124" i="2"/>
  <c r="J124" i="2" s="1"/>
  <c r="O123" i="2"/>
  <c r="M123" i="2"/>
  <c r="J123" i="2"/>
  <c r="H123" i="2"/>
  <c r="M122" i="2"/>
  <c r="O122" i="2" s="1"/>
  <c r="H122" i="2"/>
  <c r="J122" i="2" s="1"/>
  <c r="O121" i="2"/>
  <c r="M121" i="2"/>
  <c r="H121" i="2"/>
  <c r="J121" i="2" s="1"/>
  <c r="O120" i="2"/>
  <c r="M120" i="2"/>
  <c r="H120" i="2"/>
  <c r="J120" i="2" s="1"/>
  <c r="O119" i="2"/>
  <c r="M119" i="2"/>
  <c r="J119" i="2"/>
  <c r="H119" i="2"/>
  <c r="M118" i="2"/>
  <c r="O118" i="2" s="1"/>
  <c r="H118" i="2"/>
  <c r="J118" i="2" s="1"/>
  <c r="O117" i="2"/>
  <c r="M117" i="2"/>
  <c r="H117" i="2"/>
  <c r="J117" i="2" s="1"/>
  <c r="O116" i="2"/>
  <c r="M116" i="2"/>
  <c r="H116" i="2"/>
  <c r="J116" i="2" s="1"/>
  <c r="O115" i="2"/>
  <c r="M115" i="2"/>
  <c r="J115" i="2"/>
  <c r="H115" i="2"/>
  <c r="M114" i="2"/>
  <c r="O114" i="2" s="1"/>
  <c r="H114" i="2"/>
  <c r="J114" i="2" s="1"/>
  <c r="O113" i="2"/>
  <c r="M113" i="2"/>
  <c r="H113" i="2"/>
  <c r="J113" i="2" s="1"/>
  <c r="O112" i="2"/>
  <c r="M112" i="2"/>
  <c r="H112" i="2"/>
  <c r="J112" i="2" s="1"/>
  <c r="O111" i="2"/>
  <c r="M111" i="2"/>
  <c r="J111" i="2"/>
  <c r="H111" i="2"/>
  <c r="M110" i="2"/>
  <c r="O110" i="2" s="1"/>
  <c r="H110" i="2"/>
  <c r="J110" i="2" s="1"/>
  <c r="O109" i="2"/>
  <c r="M109" i="2"/>
  <c r="H109" i="2"/>
  <c r="J109" i="2" s="1"/>
  <c r="O108" i="2"/>
  <c r="M108" i="2"/>
  <c r="H108" i="2"/>
  <c r="J108" i="2" s="1"/>
  <c r="O107" i="2"/>
  <c r="M107" i="2"/>
  <c r="J107" i="2"/>
  <c r="H107" i="2"/>
  <c r="M106" i="2"/>
  <c r="O106" i="2" s="1"/>
  <c r="H106" i="2"/>
  <c r="J106" i="2" s="1"/>
  <c r="O105" i="2"/>
  <c r="M105" i="2"/>
  <c r="H105" i="2"/>
  <c r="J105" i="2" s="1"/>
  <c r="O104" i="2"/>
  <c r="M104" i="2"/>
  <c r="H104" i="2"/>
  <c r="J104" i="2" s="1"/>
  <c r="O103" i="2"/>
  <c r="M103" i="2"/>
  <c r="J103" i="2"/>
  <c r="H103" i="2"/>
  <c r="M102" i="2"/>
  <c r="O102" i="2" s="1"/>
  <c r="H102" i="2"/>
  <c r="J102" i="2" s="1"/>
  <c r="O101" i="2"/>
  <c r="M101" i="2"/>
  <c r="H101" i="2"/>
  <c r="J101" i="2" s="1"/>
  <c r="O100" i="2"/>
  <c r="M100" i="2"/>
  <c r="H100" i="2"/>
  <c r="J100" i="2" s="1"/>
  <c r="O99" i="2"/>
  <c r="M99" i="2"/>
  <c r="J99" i="2"/>
  <c r="H99" i="2"/>
  <c r="M98" i="2"/>
  <c r="O98" i="2" s="1"/>
  <c r="H98" i="2"/>
  <c r="J98" i="2" s="1"/>
  <c r="O97" i="2"/>
  <c r="M97" i="2"/>
  <c r="H97" i="2"/>
  <c r="J97" i="2" s="1"/>
  <c r="O96" i="2"/>
  <c r="M96" i="2"/>
  <c r="H96" i="2"/>
  <c r="J96" i="2" s="1"/>
  <c r="O95" i="2"/>
  <c r="M95" i="2"/>
  <c r="J95" i="2"/>
  <c r="H95" i="2"/>
  <c r="M94" i="2"/>
  <c r="O94" i="2" s="1"/>
  <c r="H94" i="2"/>
  <c r="J94" i="2" s="1"/>
  <c r="O93" i="2"/>
  <c r="M93" i="2"/>
  <c r="H93" i="2"/>
  <c r="J93" i="2" s="1"/>
  <c r="O92" i="2"/>
  <c r="M92" i="2"/>
  <c r="H92" i="2"/>
  <c r="J92" i="2" s="1"/>
  <c r="O91" i="2"/>
  <c r="M91" i="2"/>
  <c r="J91" i="2"/>
  <c r="H91" i="2"/>
  <c r="M90" i="2"/>
  <c r="O90" i="2" s="1"/>
  <c r="H90" i="2"/>
  <c r="J90" i="2" s="1"/>
  <c r="O89" i="2"/>
  <c r="M89" i="2"/>
  <c r="H89" i="2"/>
  <c r="J89" i="2" s="1"/>
  <c r="O88" i="2"/>
  <c r="M88" i="2"/>
  <c r="H88" i="2"/>
  <c r="J88" i="2" s="1"/>
  <c r="O87" i="2"/>
  <c r="M87" i="2"/>
  <c r="J87" i="2"/>
  <c r="H87" i="2"/>
  <c r="M86" i="2"/>
  <c r="O86" i="2" s="1"/>
  <c r="H86" i="2"/>
  <c r="J86" i="2" s="1"/>
  <c r="O85" i="2"/>
  <c r="M85" i="2"/>
  <c r="H85" i="2"/>
  <c r="J85" i="2" s="1"/>
  <c r="O84" i="2"/>
  <c r="M84" i="2"/>
  <c r="H84" i="2"/>
  <c r="J84" i="2" s="1"/>
  <c r="O83" i="2"/>
  <c r="M83" i="2"/>
  <c r="J83" i="2"/>
  <c r="H83" i="2"/>
  <c r="M82" i="2"/>
  <c r="O82" i="2" s="1"/>
  <c r="H82" i="2"/>
  <c r="J82" i="2" s="1"/>
  <c r="O81" i="2"/>
  <c r="M81" i="2"/>
  <c r="H81" i="2"/>
  <c r="J81" i="2" s="1"/>
  <c r="O80" i="2"/>
  <c r="M80" i="2"/>
  <c r="H80" i="2"/>
  <c r="J80" i="2" s="1"/>
  <c r="O79" i="2"/>
  <c r="M79" i="2"/>
  <c r="J79" i="2"/>
  <c r="H79" i="2"/>
  <c r="M78" i="2"/>
  <c r="O78" i="2" s="1"/>
  <c r="H78" i="2"/>
  <c r="J78" i="2" s="1"/>
  <c r="O77" i="2"/>
  <c r="M77" i="2"/>
  <c r="H77" i="2"/>
  <c r="J77" i="2" s="1"/>
  <c r="O76" i="2"/>
  <c r="M76" i="2"/>
  <c r="H76" i="2"/>
  <c r="J76" i="2" s="1"/>
  <c r="O75" i="2"/>
  <c r="M75" i="2"/>
  <c r="J75" i="2"/>
  <c r="H75" i="2"/>
  <c r="M74" i="2"/>
  <c r="O74" i="2" s="1"/>
  <c r="H74" i="2"/>
  <c r="J74" i="2" s="1"/>
  <c r="O73" i="2"/>
  <c r="M73" i="2"/>
  <c r="H73" i="2"/>
  <c r="J73" i="2" s="1"/>
  <c r="O72" i="2"/>
  <c r="M72" i="2"/>
  <c r="H72" i="2"/>
  <c r="J72" i="2" s="1"/>
  <c r="O71" i="2"/>
  <c r="M71" i="2"/>
  <c r="J71" i="2"/>
  <c r="H71" i="2"/>
  <c r="M70" i="2"/>
  <c r="O70" i="2" s="1"/>
  <c r="H70" i="2"/>
  <c r="J70" i="2" s="1"/>
  <c r="O69" i="2"/>
  <c r="M69" i="2"/>
  <c r="H69" i="2"/>
  <c r="J69" i="2" s="1"/>
  <c r="O68" i="2"/>
  <c r="M68" i="2"/>
  <c r="H68" i="2"/>
  <c r="J68" i="2" s="1"/>
  <c r="O67" i="2"/>
  <c r="M67" i="2"/>
  <c r="J67" i="2"/>
  <c r="H67" i="2"/>
  <c r="M66" i="2"/>
  <c r="O66" i="2" s="1"/>
  <c r="H66" i="2"/>
  <c r="J66" i="2" s="1"/>
  <c r="O65" i="2"/>
  <c r="M65" i="2"/>
  <c r="H65" i="2"/>
  <c r="J65" i="2" s="1"/>
  <c r="O64" i="2"/>
  <c r="M64" i="2"/>
  <c r="H64" i="2"/>
  <c r="J64" i="2" s="1"/>
  <c r="O63" i="2"/>
  <c r="M63" i="2"/>
  <c r="J63" i="2"/>
  <c r="H63" i="2"/>
  <c r="M62" i="2"/>
  <c r="O62" i="2" s="1"/>
  <c r="H62" i="2"/>
  <c r="J62" i="2" s="1"/>
  <c r="O61" i="2"/>
  <c r="M61" i="2"/>
  <c r="H61" i="2"/>
  <c r="J61" i="2" s="1"/>
  <c r="O60" i="2"/>
  <c r="M60" i="2"/>
  <c r="H60" i="2"/>
  <c r="J60" i="2" s="1"/>
  <c r="O59" i="2"/>
  <c r="M59" i="2"/>
  <c r="J59" i="2"/>
  <c r="H59" i="2"/>
  <c r="M58" i="2"/>
  <c r="O58" i="2" s="1"/>
  <c r="H58" i="2"/>
  <c r="J58" i="2" s="1"/>
  <c r="O57" i="2"/>
  <c r="M57" i="2"/>
  <c r="H57" i="2"/>
  <c r="J57" i="2" s="1"/>
  <c r="O56" i="2"/>
  <c r="M56" i="2"/>
  <c r="H56" i="2"/>
  <c r="J56" i="2" s="1"/>
  <c r="O55" i="2"/>
  <c r="M55" i="2"/>
  <c r="J55" i="2"/>
  <c r="H55" i="2"/>
  <c r="M54" i="2"/>
  <c r="O54" i="2" s="1"/>
  <c r="H54" i="2"/>
  <c r="J54" i="2" s="1"/>
  <c r="O53" i="2"/>
  <c r="M53" i="2"/>
  <c r="H53" i="2"/>
  <c r="J53" i="2" s="1"/>
  <c r="O52" i="2"/>
  <c r="M52" i="2"/>
  <c r="H52" i="2"/>
  <c r="J52" i="2" s="1"/>
  <c r="O51" i="2"/>
  <c r="M51" i="2"/>
  <c r="J51" i="2"/>
  <c r="H51" i="2"/>
  <c r="M50" i="2"/>
  <c r="O50" i="2" s="1"/>
  <c r="H50" i="2"/>
  <c r="J50" i="2" s="1"/>
  <c r="O49" i="2"/>
  <c r="M49" i="2"/>
  <c r="H49" i="2"/>
  <c r="J49" i="2" s="1"/>
  <c r="O48" i="2"/>
  <c r="M48" i="2"/>
  <c r="H48" i="2"/>
  <c r="J48" i="2" s="1"/>
  <c r="O47" i="2"/>
  <c r="M47" i="2"/>
  <c r="J47" i="2"/>
  <c r="H47" i="2"/>
  <c r="M46" i="2"/>
  <c r="O46" i="2" s="1"/>
  <c r="H46" i="2"/>
  <c r="J46" i="2" s="1"/>
  <c r="O45" i="2"/>
  <c r="M45" i="2"/>
  <c r="H45" i="2"/>
  <c r="J45" i="2" s="1"/>
  <c r="O44" i="2"/>
  <c r="M44" i="2"/>
  <c r="H44" i="2"/>
  <c r="J44" i="2" s="1"/>
  <c r="O43" i="2"/>
  <c r="M43" i="2"/>
  <c r="J43" i="2"/>
  <c r="H43" i="2"/>
  <c r="M42" i="2"/>
  <c r="O42" i="2" s="1"/>
  <c r="H42" i="2"/>
  <c r="J42" i="2" s="1"/>
  <c r="O41" i="2"/>
  <c r="M41" i="2"/>
  <c r="H41" i="2"/>
  <c r="J41" i="2" s="1"/>
  <c r="O40" i="2"/>
  <c r="M40" i="2"/>
  <c r="H40" i="2"/>
  <c r="J40" i="2" s="1"/>
  <c r="O39" i="2"/>
  <c r="M39" i="2"/>
  <c r="J39" i="2"/>
  <c r="H39" i="2"/>
  <c r="M38" i="2"/>
  <c r="O38" i="2" s="1"/>
  <c r="H38" i="2"/>
  <c r="J38" i="2" s="1"/>
  <c r="O37" i="2"/>
  <c r="M37" i="2"/>
  <c r="H37" i="2"/>
  <c r="J37" i="2" s="1"/>
  <c r="O36" i="2"/>
  <c r="M36" i="2"/>
  <c r="H36" i="2"/>
  <c r="J36" i="2" s="1"/>
  <c r="O35" i="2"/>
  <c r="M35" i="2"/>
  <c r="J35" i="2"/>
  <c r="H35" i="2"/>
  <c r="M34" i="2"/>
  <c r="O34" i="2" s="1"/>
  <c r="H34" i="2"/>
  <c r="J34" i="2" s="1"/>
  <c r="O33" i="2"/>
  <c r="M33" i="2"/>
  <c r="H33" i="2"/>
  <c r="J33" i="2" s="1"/>
  <c r="O32" i="2"/>
  <c r="M32" i="2"/>
  <c r="H32" i="2"/>
  <c r="J32" i="2" s="1"/>
  <c r="O31" i="2"/>
  <c r="M31" i="2"/>
  <c r="J31" i="2"/>
  <c r="H31" i="2"/>
  <c r="M30" i="2"/>
  <c r="O30" i="2" s="1"/>
  <c r="H30" i="2"/>
  <c r="J30" i="2" s="1"/>
  <c r="O29" i="2"/>
  <c r="M29" i="2"/>
  <c r="H29" i="2"/>
  <c r="J29" i="2" s="1"/>
  <c r="O28" i="2"/>
  <c r="M28" i="2"/>
  <c r="H28" i="2"/>
  <c r="J28" i="2" s="1"/>
  <c r="O27" i="2"/>
  <c r="M27" i="2"/>
  <c r="J27" i="2"/>
  <c r="H27" i="2"/>
  <c r="M26" i="2"/>
  <c r="O26" i="2" s="1"/>
  <c r="H26" i="2"/>
  <c r="J26" i="2" s="1"/>
  <c r="O25" i="2"/>
  <c r="M25" i="2"/>
  <c r="H25" i="2"/>
  <c r="J25" i="2" s="1"/>
  <c r="O24" i="2"/>
  <c r="M24" i="2"/>
  <c r="H24" i="2"/>
  <c r="J24" i="2" s="1"/>
  <c r="O23" i="2"/>
  <c r="M23" i="2"/>
  <c r="J23" i="2"/>
  <c r="H23" i="2"/>
  <c r="M22" i="2"/>
  <c r="O22" i="2" s="1"/>
  <c r="H22" i="2"/>
  <c r="J22" i="2" s="1"/>
  <c r="O21" i="2"/>
  <c r="M21" i="2"/>
  <c r="H21" i="2"/>
  <c r="J21" i="2" s="1"/>
  <c r="O20" i="2"/>
  <c r="M20" i="2"/>
  <c r="H20" i="2"/>
  <c r="J20" i="2" s="1"/>
  <c r="O19" i="2"/>
  <c r="M19" i="2"/>
  <c r="J19" i="2"/>
  <c r="H19" i="2"/>
  <c r="M18" i="2"/>
  <c r="O18" i="2" s="1"/>
  <c r="H18" i="2"/>
  <c r="J18" i="2" s="1"/>
  <c r="O17" i="2"/>
  <c r="M17" i="2"/>
  <c r="H17" i="2"/>
  <c r="J17" i="2" s="1"/>
  <c r="O16" i="2"/>
  <c r="M16" i="2"/>
  <c r="H16" i="2"/>
  <c r="J16" i="2" s="1"/>
  <c r="O15" i="2"/>
  <c r="M15" i="2"/>
  <c r="J15" i="2"/>
  <c r="H15" i="2"/>
  <c r="M14" i="2"/>
  <c r="O14" i="2" s="1"/>
  <c r="H14" i="2"/>
  <c r="J14" i="2" s="1"/>
  <c r="O13" i="2"/>
  <c r="M13" i="2"/>
  <c r="H13" i="2"/>
  <c r="J13" i="2" s="1"/>
  <c r="O12" i="2"/>
  <c r="M12" i="2"/>
  <c r="H12" i="2"/>
  <c r="J12" i="2" s="1"/>
  <c r="O11" i="2"/>
  <c r="M11" i="2"/>
  <c r="J11" i="2"/>
  <c r="H11" i="2"/>
  <c r="M10" i="2"/>
  <c r="O10" i="2" s="1"/>
  <c r="H10" i="2"/>
  <c r="J10" i="2" s="1"/>
  <c r="O9" i="2"/>
  <c r="M9" i="2"/>
  <c r="H9" i="2"/>
  <c r="J9" i="2" s="1"/>
  <c r="O8" i="2"/>
  <c r="M8" i="2"/>
  <c r="H8" i="2"/>
  <c r="J8" i="2" s="1"/>
  <c r="O7" i="2"/>
  <c r="M7" i="2"/>
  <c r="J7" i="2"/>
  <c r="H7" i="2"/>
  <c r="M6" i="2"/>
  <c r="O6" i="2" s="1"/>
  <c r="H6" i="2"/>
  <c r="J6" i="2" s="1"/>
  <c r="O5" i="2"/>
  <c r="M5" i="2"/>
  <c r="H5" i="2"/>
  <c r="J5" i="2" s="1"/>
  <c r="O4" i="2"/>
  <c r="M4" i="2"/>
  <c r="H4" i="2"/>
  <c r="J4" i="2" s="1"/>
  <c r="O3" i="2"/>
  <c r="M3" i="2"/>
  <c r="J3" i="2"/>
  <c r="H3" i="2"/>
  <c r="F19" i="1"/>
  <c r="J14" i="1"/>
  <c r="K14" i="1" s="1"/>
  <c r="I14" i="1"/>
  <c r="H14" i="1"/>
  <c r="F14" i="1"/>
  <c r="E14" i="1"/>
  <c r="D14" i="1"/>
  <c r="C14" i="1"/>
  <c r="J13" i="1"/>
  <c r="K13" i="1" s="1"/>
  <c r="I13" i="1"/>
  <c r="H13" i="1"/>
  <c r="F13" i="1"/>
  <c r="E13" i="1"/>
  <c r="D13" i="1"/>
  <c r="C13" i="1"/>
  <c r="J12" i="1"/>
  <c r="I12" i="1"/>
  <c r="H12" i="1"/>
  <c r="F12" i="1"/>
  <c r="E12" i="1"/>
  <c r="D12" i="1"/>
  <c r="C12" i="1"/>
  <c r="J11" i="1"/>
  <c r="K11" i="1" s="1"/>
  <c r="I11" i="1"/>
  <c r="H11" i="1"/>
  <c r="F11" i="1"/>
  <c r="E11" i="1"/>
  <c r="D11" i="1"/>
  <c r="C11" i="1"/>
  <c r="J10" i="1"/>
  <c r="K10" i="1" s="1"/>
  <c r="I10" i="1"/>
  <c r="H10" i="1"/>
  <c r="F10" i="1"/>
  <c r="E10" i="1"/>
  <c r="L10" i="1" s="1"/>
  <c r="D10" i="1"/>
  <c r="C10" i="1"/>
  <c r="J9" i="1"/>
  <c r="K9" i="1" s="1"/>
  <c r="I9" i="1"/>
  <c r="H9" i="1"/>
  <c r="F9" i="1"/>
  <c r="E9" i="1"/>
  <c r="D9" i="1"/>
  <c r="C9" i="1"/>
  <c r="J7" i="1"/>
  <c r="K7" i="1" s="1"/>
  <c r="I7" i="1"/>
  <c r="H7" i="1"/>
  <c r="F7" i="1"/>
  <c r="E7" i="1"/>
  <c r="D7" i="1"/>
  <c r="C7" i="1"/>
  <c r="J6" i="1"/>
  <c r="K6" i="1" s="1"/>
  <c r="I6" i="1"/>
  <c r="L6" i="1" s="1"/>
  <c r="H6" i="1"/>
  <c r="F6" i="1"/>
  <c r="E6" i="1"/>
  <c r="D6" i="1"/>
  <c r="C6" i="1"/>
  <c r="J5" i="1"/>
  <c r="K5" i="1" s="1"/>
  <c r="I5" i="1"/>
  <c r="H5" i="1"/>
  <c r="F5" i="1"/>
  <c r="E5" i="1"/>
  <c r="D5" i="1"/>
  <c r="C5" i="1"/>
  <c r="J4" i="1"/>
  <c r="K4" i="1" s="1"/>
  <c r="I4" i="1"/>
  <c r="H4" i="1"/>
  <c r="F4" i="1"/>
  <c r="E4" i="1"/>
  <c r="D4" i="1"/>
  <c r="C4" i="1"/>
  <c r="J3" i="1"/>
  <c r="K3" i="1" s="1"/>
  <c r="I3" i="1"/>
  <c r="H3" i="1"/>
  <c r="F3" i="1"/>
  <c r="D19" i="1" s="1"/>
  <c r="E3" i="1"/>
  <c r="L3" i="1" s="1"/>
  <c r="E19" i="1" s="1"/>
  <c r="D3" i="1"/>
  <c r="C3" i="1"/>
  <c r="I16" i="4" l="1"/>
  <c r="J16" i="4"/>
  <c r="K16" i="4" s="1"/>
  <c r="I24" i="4"/>
  <c r="J24" i="4"/>
  <c r="K24" i="4" s="1"/>
  <c r="I15" i="4"/>
  <c r="J15" i="4"/>
  <c r="K15" i="4" s="1"/>
  <c r="H14" i="4"/>
  <c r="I14" i="4" s="1"/>
  <c r="H6" i="4"/>
  <c r="J6" i="4" s="1"/>
  <c r="K6" i="4" s="1"/>
  <c r="H22" i="4"/>
  <c r="I22" i="4" s="1"/>
  <c r="H9" i="4"/>
  <c r="J9" i="4" s="1"/>
  <c r="K9" i="4" s="1"/>
  <c r="H17" i="4"/>
  <c r="J17" i="4" s="1"/>
  <c r="K17" i="4" s="1"/>
  <c r="H20" i="4"/>
  <c r="J20" i="4" s="1"/>
  <c r="K20" i="4" s="1"/>
  <c r="H19" i="4"/>
  <c r="J19" i="4" s="1"/>
  <c r="K19" i="4" s="1"/>
  <c r="H12" i="4"/>
  <c r="J12" i="4" s="1"/>
  <c r="K12" i="4" s="1"/>
  <c r="H7" i="4"/>
  <c r="I7" i="4" s="1"/>
  <c r="H8" i="4"/>
  <c r="I8" i="4" s="1"/>
  <c r="H18" i="4"/>
  <c r="I18" i="4" s="1"/>
  <c r="H11" i="4"/>
  <c r="I11" i="4" s="1"/>
  <c r="H13" i="4"/>
  <c r="J13" i="4" s="1"/>
  <c r="K13" i="4" s="1"/>
  <c r="H23" i="4"/>
  <c r="I23" i="4" s="1"/>
  <c r="H21" i="4"/>
  <c r="J21" i="4" s="1"/>
  <c r="K21" i="4" s="1"/>
  <c r="H10" i="4"/>
  <c r="J10" i="4" s="1"/>
  <c r="K10" i="4" s="1"/>
  <c r="H5" i="4"/>
  <c r="J5" i="4" s="1"/>
  <c r="K5" i="4" s="1"/>
  <c r="O29" i="3"/>
  <c r="O30" i="3"/>
  <c r="O17" i="3"/>
  <c r="P17" i="3" s="1"/>
  <c r="O12" i="3"/>
  <c r="O15" i="3"/>
  <c r="P15" i="3" s="1"/>
  <c r="O13" i="3"/>
  <c r="L7" i="1"/>
  <c r="O25" i="3"/>
  <c r="O35" i="3"/>
  <c r="O24" i="3"/>
  <c r="O10" i="3"/>
  <c r="Q10" i="3" s="1"/>
  <c r="R10" i="3" s="1"/>
  <c r="O9" i="3"/>
  <c r="Q9" i="3" s="1"/>
  <c r="R9" i="3" s="1"/>
  <c r="O36" i="3"/>
  <c r="O8" i="3"/>
  <c r="P8" i="3" s="1"/>
  <c r="O7" i="3"/>
  <c r="Q7" i="3" s="1"/>
  <c r="R7" i="3" s="1"/>
  <c r="O34" i="3"/>
  <c r="Q34" i="3" s="1"/>
  <c r="R34" i="3" s="1"/>
  <c r="O4" i="3"/>
  <c r="Q4" i="3" s="1"/>
  <c r="R4" i="3" s="1"/>
  <c r="O22" i="3"/>
  <c r="O38" i="3"/>
  <c r="Q38" i="3" s="1"/>
  <c r="R38" i="3" s="1"/>
  <c r="L13" i="1"/>
  <c r="Q17" i="3"/>
  <c r="R17" i="3" s="1"/>
  <c r="P19" i="3"/>
  <c r="Q19" i="3"/>
  <c r="R19" i="3" s="1"/>
  <c r="Q18" i="3"/>
  <c r="R18" i="3" s="1"/>
  <c r="P18" i="3"/>
  <c r="P16" i="3"/>
  <c r="R16" i="3"/>
  <c r="L9" i="1"/>
  <c r="L5" i="1"/>
  <c r="L11" i="1"/>
  <c r="L4" i="1"/>
  <c r="L14" i="1"/>
  <c r="K12" i="1"/>
  <c r="L12" i="1"/>
  <c r="Q22" i="3"/>
  <c r="R22" i="3" s="1"/>
  <c r="P22" i="3"/>
  <c r="P12" i="3"/>
  <c r="Q12" i="3"/>
  <c r="R12" i="3" s="1"/>
  <c r="Q28" i="3"/>
  <c r="R28" i="3" s="1"/>
  <c r="P28" i="3"/>
  <c r="Q29" i="3"/>
  <c r="R29" i="3" s="1"/>
  <c r="P29" i="3"/>
  <c r="Q35" i="3"/>
  <c r="R35" i="3" s="1"/>
  <c r="P35" i="3"/>
  <c r="Q8" i="3"/>
  <c r="R8" i="3" s="1"/>
  <c r="P4" i="3"/>
  <c r="Q30" i="3"/>
  <c r="R30" i="3" s="1"/>
  <c r="P30" i="3"/>
  <c r="Q27" i="3"/>
  <c r="R27" i="3" s="1"/>
  <c r="P27" i="3"/>
  <c r="Q24" i="3"/>
  <c r="R24" i="3" s="1"/>
  <c r="P24" i="3"/>
  <c r="P36" i="3"/>
  <c r="Q36" i="3"/>
  <c r="R36" i="3" s="1"/>
  <c r="Q23" i="3"/>
  <c r="R23" i="3" s="1"/>
  <c r="P23" i="3"/>
  <c r="Q31" i="3"/>
  <c r="R31" i="3" s="1"/>
  <c r="P31" i="3"/>
  <c r="Q5" i="3"/>
  <c r="R5" i="3" s="1"/>
  <c r="P5" i="3"/>
  <c r="Q37" i="3"/>
  <c r="R37" i="3" s="1"/>
  <c r="P37" i="3"/>
  <c r="Q3" i="3"/>
  <c r="R3" i="3" s="1"/>
  <c r="P3" i="3"/>
  <c r="Q25" i="3"/>
  <c r="R25" i="3" s="1"/>
  <c r="P25" i="3"/>
  <c r="Q32" i="3"/>
  <c r="R32" i="3" s="1"/>
  <c r="P32" i="3"/>
  <c r="Q11" i="3"/>
  <c r="R11" i="3" s="1"/>
  <c r="P11" i="3"/>
  <c r="Q13" i="3"/>
  <c r="R13" i="3" s="1"/>
  <c r="P13" i="3"/>
  <c r="Q6" i="3"/>
  <c r="R6" i="3" s="1"/>
  <c r="P6" i="3"/>
  <c r="Q26" i="3"/>
  <c r="R26" i="3" s="1"/>
  <c r="P26" i="3"/>
  <c r="C19" i="1"/>
  <c r="G19" i="1" s="1"/>
  <c r="H19" i="1" s="1"/>
  <c r="I19" i="1" s="1"/>
  <c r="J19" i="1" s="1"/>
  <c r="P10" i="3"/>
  <c r="P33" i="3"/>
  <c r="I9" i="4" l="1"/>
  <c r="J14" i="4"/>
  <c r="K14" i="4" s="1"/>
  <c r="I17" i="4"/>
  <c r="I6" i="4"/>
  <c r="J22" i="4"/>
  <c r="K22" i="4" s="1"/>
  <c r="I20" i="4"/>
  <c r="I19" i="4"/>
  <c r="I12" i="4"/>
  <c r="J8" i="4"/>
  <c r="K8" i="4" s="1"/>
  <c r="J18" i="4"/>
  <c r="K18" i="4" s="1"/>
  <c r="I13" i="4"/>
  <c r="J7" i="4"/>
  <c r="K7" i="4" s="1"/>
  <c r="J23" i="4"/>
  <c r="K23" i="4" s="1"/>
  <c r="J11" i="4"/>
  <c r="K11" i="4" s="1"/>
  <c r="I21" i="4"/>
  <c r="I5" i="4"/>
  <c r="I10" i="4"/>
  <c r="P7" i="3"/>
  <c r="P9" i="3"/>
  <c r="Q15" i="3"/>
  <c r="R15" i="3" s="1"/>
  <c r="P34" i="3"/>
  <c r="P38" i="3"/>
</calcChain>
</file>

<file path=xl/sharedStrings.xml><?xml version="1.0" encoding="utf-8"?>
<sst xmlns="http://schemas.openxmlformats.org/spreadsheetml/2006/main" count="685" uniqueCount="143">
  <si>
    <t>角色</t>
  </si>
  <si>
    <t>防空</t>
  </si>
  <si>
    <t>装填</t>
  </si>
  <si>
    <t>防空炮效率</t>
  </si>
  <si>
    <t>防空炮数量</t>
  </si>
  <si>
    <t>防空炮名称</t>
  </si>
  <si>
    <t>射程x2</t>
  </si>
  <si>
    <t>标伤x2</t>
  </si>
  <si>
    <t>标准射速</t>
  </si>
  <si>
    <t>实际射速</t>
  </si>
  <si>
    <t>单轮伤害</t>
  </si>
  <si>
    <t>后排1</t>
  </si>
  <si>
    <t>无</t>
  </si>
  <si>
    <t>后排2</t>
  </si>
  <si>
    <t>独角兽</t>
  </si>
  <si>
    <t>双联装113mm</t>
  </si>
  <si>
    <t>后排3</t>
  </si>
  <si>
    <t>龙凤</t>
  </si>
  <si>
    <t>后排4</t>
  </si>
  <si>
    <t>阿拉巴马</t>
  </si>
  <si>
    <t>双联40mm博福斯STAAG</t>
  </si>
  <si>
    <t>后排5</t>
  </si>
  <si>
    <t>前排1</t>
  </si>
  <si>
    <t>西雅图-防空2雷达-主</t>
  </si>
  <si>
    <t>前排2</t>
  </si>
  <si>
    <t>西雅图-防空2雷达-副</t>
  </si>
  <si>
    <t>前排3</t>
  </si>
  <si>
    <t>罗恩满BUFF</t>
  </si>
  <si>
    <t>前排4</t>
  </si>
  <si>
    <t>圣地亚哥改-2雷达</t>
  </si>
  <si>
    <t>前排5</t>
  </si>
  <si>
    <t>前排6</t>
  </si>
  <si>
    <t>进圈延迟</t>
  </si>
  <si>
    <t>飞机速度</t>
  </si>
  <si>
    <t>平均射程</t>
  </si>
  <si>
    <t>平均射速</t>
  </si>
  <si>
    <t>单轮总伤</t>
  </si>
  <si>
    <t>飞机实际速度</t>
  </si>
  <si>
    <t>有效滞留时间</t>
  </si>
  <si>
    <t>理论开出轮数</t>
  </si>
  <si>
    <t>实际轮数</t>
  </si>
  <si>
    <t>总伤</t>
  </si>
  <si>
    <t>类型</t>
  </si>
  <si>
    <t>面板防空</t>
  </si>
  <si>
    <t>科技防空</t>
  </si>
  <si>
    <t>装备防空</t>
  </si>
  <si>
    <t>总防空值</t>
  </si>
  <si>
    <t>技能加成</t>
  </si>
  <si>
    <t>防空总加成</t>
  </si>
  <si>
    <t>面板装填</t>
  </si>
  <si>
    <t>科技装填</t>
  </si>
  <si>
    <t>总装填值</t>
  </si>
  <si>
    <t>装填总加成</t>
  </si>
  <si>
    <t>明石-3雷达</t>
  </si>
  <si>
    <t>维修</t>
  </si>
  <si>
    <t>女灶神-3雷达</t>
  </si>
  <si>
    <t>轻航</t>
  </si>
  <si>
    <t>巴丹</t>
  </si>
  <si>
    <t>战列</t>
  </si>
  <si>
    <t>君主</t>
  </si>
  <si>
    <t>胡德</t>
  </si>
  <si>
    <t>战巡</t>
  </si>
  <si>
    <t>加斯科涅</t>
  </si>
  <si>
    <t>轻巡</t>
  </si>
  <si>
    <t>圣地亚哥改</t>
  </si>
  <si>
    <t>能代</t>
  </si>
  <si>
    <t>海伦娜</t>
  </si>
  <si>
    <t>海王星</t>
  </si>
  <si>
    <t>确捷</t>
  </si>
  <si>
    <t>逸仙</t>
  </si>
  <si>
    <t>宁海改</t>
  </si>
  <si>
    <t>黛朵-3层</t>
  </si>
  <si>
    <t>欧若拉</t>
  </si>
  <si>
    <t>蒙彼利埃</t>
  </si>
  <si>
    <t>比洛克西</t>
  </si>
  <si>
    <t>克利夫兰μ</t>
  </si>
  <si>
    <t>天狼星</t>
  </si>
  <si>
    <t>贝尔法斯特</t>
  </si>
  <si>
    <t>纽卡斯尔改</t>
  </si>
  <si>
    <t>库拉索改-金高平</t>
  </si>
  <si>
    <t>五十铃-金高平</t>
  </si>
  <si>
    <t>吾妻</t>
  </si>
  <si>
    <t>超巡</t>
  </si>
  <si>
    <t>重巡</t>
  </si>
  <si>
    <t>巴尔的摩-美航</t>
  </si>
  <si>
    <t>巴尔的摩-单走</t>
  </si>
  <si>
    <t>扎拉</t>
  </si>
  <si>
    <t>波特兰改</t>
  </si>
  <si>
    <t>明尼阿波利斯-全程</t>
  </si>
  <si>
    <t>伦敦改</t>
  </si>
  <si>
    <t>欧根亲王</t>
  </si>
  <si>
    <t>路易九世</t>
  </si>
  <si>
    <t>威奇塔</t>
  </si>
  <si>
    <t>拉菲</t>
  </si>
  <si>
    <t>驱逐</t>
  </si>
  <si>
    <t>库拉索改</t>
  </si>
  <si>
    <t>参考射速</t>
  </si>
  <si>
    <t>飞机航速</t>
  </si>
  <si>
    <t>理论总伤</t>
  </si>
  <si>
    <t>实际总伤</t>
  </si>
  <si>
    <t>金色</t>
  </si>
  <si>
    <t>双联100mm（九八）</t>
  </si>
  <si>
    <t>双联装105mmSKC</t>
  </si>
  <si>
    <t>四联40mm博福斯</t>
  </si>
  <si>
    <t>双联134mm</t>
  </si>
  <si>
    <t>八联40mm砰砰</t>
  </si>
  <si>
    <t>五式双联40mm博福斯</t>
  </si>
  <si>
    <t>单装90mm</t>
  </si>
  <si>
    <t>双联40mm博福斯Mk IV</t>
  </si>
  <si>
    <t>双联37mm高炮</t>
  </si>
  <si>
    <t>紫色</t>
  </si>
  <si>
    <t>127mm连装高射炮</t>
  </si>
  <si>
    <t>四联40mm砰砰</t>
  </si>
  <si>
    <t>单装90mmT2</t>
  </si>
  <si>
    <t>双联40mm博福斯</t>
  </si>
  <si>
    <t>102mm高射炮T3</t>
  </si>
  <si>
    <t>76mm高射炮T3</t>
  </si>
  <si>
    <t>毘式40mm连装机枪T3</t>
  </si>
  <si>
    <t>双联37mm手拉机枪T3</t>
  </si>
  <si>
    <t>双联37mm机枪Model1932T3</t>
  </si>
  <si>
    <t>四联装28mm“芝加哥钢琴”T3</t>
  </si>
  <si>
    <t>25mm三连装高射机枪T3</t>
  </si>
  <si>
    <t>双管20mm厄利空高射炮T3</t>
  </si>
  <si>
    <t>25mm连装高射机枪T3</t>
  </si>
  <si>
    <t>双联37mm高炮MLE1936</t>
    <phoneticPr fontId="7" type="noConversion"/>
  </si>
  <si>
    <t>双联76mmRFMK27</t>
    <phoneticPr fontId="7" type="noConversion"/>
  </si>
  <si>
    <t>双联105SKC改</t>
    <phoneticPr fontId="7" type="noConversion"/>
  </si>
  <si>
    <t>127连装改</t>
    <phoneticPr fontId="7" type="noConversion"/>
  </si>
  <si>
    <t>三联25暴风护盾</t>
    <phoneticPr fontId="7" type="noConversion"/>
  </si>
  <si>
    <t>六联40mm博福斯</t>
    <phoneticPr fontId="7" type="noConversion"/>
  </si>
  <si>
    <t>开火前摇</t>
    <phoneticPr fontId="7" type="noConversion"/>
  </si>
  <si>
    <t>双联40mm博福斯海兹梅耶</t>
    <phoneticPr fontId="7" type="noConversion"/>
  </si>
  <si>
    <t>参考装填</t>
    <phoneticPr fontId="7" type="noConversion"/>
  </si>
  <si>
    <t>装填BUFF</t>
    <phoneticPr fontId="7" type="noConversion"/>
  </si>
  <si>
    <t>飞机航速</t>
    <phoneticPr fontId="7" type="noConversion"/>
  </si>
  <si>
    <t>实际航速比</t>
    <phoneticPr fontId="7" type="noConversion"/>
  </si>
  <si>
    <t>名称</t>
    <phoneticPr fontId="7" type="noConversion"/>
  </si>
  <si>
    <t>艾伦萨姆纳 特殊防空</t>
    <phoneticPr fontId="7" type="noConversion"/>
  </si>
  <si>
    <t>伤害型</t>
    <phoneticPr fontId="7" type="noConversion"/>
  </si>
  <si>
    <t>调速型</t>
    <phoneticPr fontId="7" type="noConversion"/>
  </si>
  <si>
    <t>120mm高射炮Mark VIII</t>
    <phoneticPr fontId="7" type="noConversion"/>
  </si>
  <si>
    <t>B-34 100mm双联装防空炮MZ-14</t>
    <phoneticPr fontId="7" type="noConversion"/>
  </si>
  <si>
    <t>B-54 100mm双联装防空炮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</si>
</sst>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_ "/>
    <numFmt numFmtId="177" formatCode="0_ "/>
    <numFmt numFmtId="178" formatCode="0.00_ "/>
    <numFmt numFmtId="179" formatCode="0.0000_ "/>
  </numFmts>
  <fonts count="16" x14ac:knownFonts="1">
    <font>
      <sz val="11"/>
      <color theme="1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5700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rgb="FF9C5700"/>
      <name val="宋体"/>
      <family val="3"/>
      <charset val="134"/>
      <scheme val="minor"/>
    </font>
    <font>
      <b/>
      <sz val="11"/>
      <color rgb="FF006100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178" fontId="0" fillId="0" borderId="0" xfId="0" applyNumberForma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6" fillId="0" borderId="0" xfId="0" applyFont="1">
      <alignment vertical="center"/>
    </xf>
    <xf numFmtId="178" fontId="3" fillId="0" borderId="0" xfId="0" applyNumberFormat="1" applyFont="1">
      <alignment vertical="center"/>
    </xf>
    <xf numFmtId="0" fontId="4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10" fontId="0" fillId="0" borderId="0" xfId="0" applyNumberFormat="1">
      <alignment vertical="center"/>
    </xf>
    <xf numFmtId="10" fontId="2" fillId="0" borderId="0" xfId="0" applyNumberFormat="1" applyFont="1">
      <alignment vertical="center"/>
    </xf>
    <xf numFmtId="0" fontId="6" fillId="0" borderId="0" xfId="0" applyNumberFormat="1" applyFont="1">
      <alignment vertical="center"/>
    </xf>
    <xf numFmtId="10" fontId="0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8" fillId="0" borderId="0" xfId="0" applyFont="1">
      <alignment vertical="center"/>
    </xf>
    <xf numFmtId="0" fontId="8" fillId="4" borderId="0" xfId="0" applyFont="1" applyFill="1">
      <alignment vertical="center"/>
    </xf>
    <xf numFmtId="0" fontId="0" fillId="5" borderId="0" xfId="0" applyFill="1">
      <alignment vertical="center"/>
    </xf>
    <xf numFmtId="0" fontId="9" fillId="5" borderId="0" xfId="0" applyFont="1" applyFill="1">
      <alignment vertical="center"/>
    </xf>
    <xf numFmtId="0" fontId="13" fillId="9" borderId="0" xfId="4">
      <alignment vertical="center"/>
    </xf>
    <xf numFmtId="0" fontId="13" fillId="10" borderId="0" xfId="5">
      <alignment vertical="center"/>
    </xf>
    <xf numFmtId="0" fontId="11" fillId="7" borderId="0" xfId="2">
      <alignment vertical="center"/>
    </xf>
    <xf numFmtId="179" fontId="0" fillId="0" borderId="0" xfId="0" applyNumberFormat="1">
      <alignment vertical="center"/>
    </xf>
    <xf numFmtId="179" fontId="11" fillId="7" borderId="0" xfId="2" applyNumberFormat="1">
      <alignment vertical="center"/>
    </xf>
    <xf numFmtId="0" fontId="14" fillId="8" borderId="0" xfId="3" applyFont="1" applyAlignment="1">
      <alignment horizontal="center" vertical="center"/>
    </xf>
    <xf numFmtId="0" fontId="15" fillId="6" borderId="0" xfId="1" applyFont="1" applyAlignment="1">
      <alignment horizontal="center" vertical="center"/>
    </xf>
    <xf numFmtId="0" fontId="14" fillId="8" borderId="0" xfId="3" applyFont="1" applyAlignment="1">
      <alignment horizontal="center" vertical="center"/>
    </xf>
    <xf numFmtId="0" fontId="15" fillId="6" borderId="0" xfId="1" applyFont="1" applyAlignment="1">
      <alignment horizontal="center" vertical="center"/>
    </xf>
    <xf numFmtId="0" fontId="0" fillId="12" borderId="0" xfId="0" applyFill="1">
      <alignment vertical="center"/>
    </xf>
    <xf numFmtId="0" fontId="13" fillId="12" borderId="0" xfId="5" applyFill="1">
      <alignment vertical="center"/>
    </xf>
    <xf numFmtId="0" fontId="8" fillId="11" borderId="0" xfId="0" applyFont="1" applyFill="1">
      <alignment vertical="center"/>
    </xf>
  </cellXfs>
  <cellStyles count="6">
    <cellStyle name="40% - 着色 1" xfId="4" builtinId="31"/>
    <cellStyle name="40% - 着色 2" xfId="5" builtinId="35"/>
    <cellStyle name="差" xfId="2" builtinId="27"/>
    <cellStyle name="常规" xfId="0" builtinId="0"/>
    <cellStyle name="好" xfId="1" builtinId="26"/>
    <cellStyle name="适中" xfId="3" builtinId="28"/>
  </cellStyles>
  <dxfs count="0"/>
  <tableStyles count="0" defaultTableStyle="TableStyleMedium2" defaultPivotStyle="PivotStyleLight16"/>
  <colors>
    <mruColors>
      <color rgb="FFF3D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H21"/>
  <sheetViews>
    <sheetView workbookViewId="0">
      <selection activeCell="I19" sqref="I19:J19"/>
    </sheetView>
  </sheetViews>
  <sheetFormatPr defaultColWidth="9" defaultRowHeight="14.4" x14ac:dyDescent="0.25"/>
  <cols>
    <col min="1" max="1" width="10.6640625" customWidth="1"/>
    <col min="2" max="2" width="19.6640625" customWidth="1"/>
    <col min="3" max="3" width="10.21875" customWidth="1"/>
    <col min="4" max="4" width="13.6640625" customWidth="1"/>
    <col min="5" max="5" width="11.21875" customWidth="1"/>
    <col min="6" max="6" width="12" customWidth="1"/>
    <col min="7" max="7" width="19" customWidth="1"/>
    <col min="8" max="8" width="11.77734375" customWidth="1"/>
    <col min="9" max="9" width="8.33203125" customWidth="1"/>
    <col min="10" max="10" width="12.44140625" customWidth="1"/>
    <col min="11" max="11" width="8.88671875" customWidth="1"/>
    <col min="12" max="12" width="12.88671875" customWidth="1"/>
    <col min="13" max="13" width="8.6640625" customWidth="1"/>
    <col min="14" max="14" width="12.6640625" customWidth="1"/>
    <col min="15" max="16" width="11.88671875" customWidth="1"/>
  </cols>
  <sheetData>
    <row r="2" spans="1:23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</row>
    <row r="3" spans="1:238" x14ac:dyDescent="0.25">
      <c r="A3" t="s">
        <v>11</v>
      </c>
      <c r="B3" t="s">
        <v>12</v>
      </c>
      <c r="C3" s="33">
        <f>VLOOKUP($B$3,角色!$A$2:$D$259,4,0)</f>
        <v>0</v>
      </c>
      <c r="D3" s="33" t="e">
        <f>VLOOKUP($B$3,角色!$A$2:$D$259,5,0)</f>
        <v>#REF!</v>
      </c>
      <c r="E3" t="e">
        <f>VLOOKUP($B$3,角色!$A$2:$D$259,6,0)</f>
        <v>#REF!</v>
      </c>
      <c r="F3" t="e">
        <f>VLOOKUP($B$3,角色!$A$2:$D$259,7,0)</f>
        <v>#REF!</v>
      </c>
      <c r="G3" t="s">
        <v>12</v>
      </c>
      <c r="H3">
        <f>VLOOKUP($G$3,防空炮!$A$2:$D$11,2,0)</f>
        <v>0</v>
      </c>
      <c r="I3">
        <f>VLOOKUP($G$3,防空炮!$A$2:$D$11,3,0)</f>
        <v>0</v>
      </c>
      <c r="J3">
        <f>VLOOKUP($G$3,防空炮!$A$2:$D$11,4,0)</f>
        <v>0</v>
      </c>
      <c r="K3" s="34" t="e">
        <f>J3*D3+0.5</f>
        <v>#REF!</v>
      </c>
      <c r="L3" s="16" t="e">
        <f>C3*E3*F3*I3</f>
        <v>#REF!</v>
      </c>
    </row>
    <row r="4" spans="1:238" x14ac:dyDescent="0.25">
      <c r="A4" t="s">
        <v>13</v>
      </c>
      <c r="B4" t="s">
        <v>14</v>
      </c>
      <c r="C4" s="33">
        <f>VLOOKUP($B$4,角色!$A$2:$D$259,4,0)</f>
        <v>1</v>
      </c>
      <c r="D4" s="33" t="e">
        <f>VLOOKUP($B$4,角色!$A$2:$D$259,5,0)</f>
        <v>#REF!</v>
      </c>
      <c r="E4" t="e">
        <f>VLOOKUP($B$4,角色!$A$2:$D$259,6,0)</f>
        <v>#REF!</v>
      </c>
      <c r="F4" t="e">
        <f>VLOOKUP($B$4,角色!$A$2:$D$259,7,0)</f>
        <v>#REF!</v>
      </c>
      <c r="G4" t="s">
        <v>15</v>
      </c>
      <c r="H4">
        <f>VLOOKUP($G$4,防空炮!$A$2:$D$11,2,0)</f>
        <v>70</v>
      </c>
      <c r="I4">
        <f>VLOOKUP($G$4,防空炮!$A$2:$D$11,3,0)</f>
        <v>260</v>
      </c>
      <c r="J4">
        <f>VLOOKUP($G$4,防空炮!$A$2:$D$11,4,0)</f>
        <v>1.36</v>
      </c>
      <c r="K4" s="34" t="e">
        <f>J4*D4+0.5</f>
        <v>#REF!</v>
      </c>
      <c r="L4" s="16" t="e">
        <f>C4*E4*F4*I4</f>
        <v>#REF!</v>
      </c>
    </row>
    <row r="5" spans="1:238" x14ac:dyDescent="0.25">
      <c r="A5" t="s">
        <v>16</v>
      </c>
      <c r="B5" t="s">
        <v>17</v>
      </c>
      <c r="C5" s="33">
        <f>VLOOKUP($B$5,角色!$A$2:$D$259,4,0)</f>
        <v>1</v>
      </c>
      <c r="D5" s="33" t="e">
        <f>VLOOKUP($B$5,角色!$A$2:$D$259,5,0)</f>
        <v>#REF!</v>
      </c>
      <c r="E5" t="e">
        <f>VLOOKUP($B$5,角色!$A$2:$D$259,6,0)</f>
        <v>#REF!</v>
      </c>
      <c r="F5" t="e">
        <f>VLOOKUP($B$5,角色!$A$2:$D$259,7,0)</f>
        <v>#REF!</v>
      </c>
      <c r="G5" t="s">
        <v>15</v>
      </c>
      <c r="H5">
        <f>VLOOKUP($G$5,防空炮!$A$2:$D$11,2,0)</f>
        <v>70</v>
      </c>
      <c r="I5">
        <f>VLOOKUP($G$5,防空炮!$A$2:$D$11,3,0)</f>
        <v>260</v>
      </c>
      <c r="J5">
        <f>VLOOKUP($G$5,防空炮!$A$2:$D$11,4,0)</f>
        <v>1.36</v>
      </c>
      <c r="K5" s="34" t="e">
        <f>J5*D5+0.5</f>
        <v>#REF!</v>
      </c>
      <c r="L5" s="16" t="e">
        <f>C5*E5*F5*I5</f>
        <v>#REF!</v>
      </c>
    </row>
    <row r="6" spans="1:238" x14ac:dyDescent="0.25">
      <c r="A6" t="s">
        <v>18</v>
      </c>
      <c r="B6" t="s">
        <v>19</v>
      </c>
      <c r="C6" s="33">
        <f>VLOOKUP($B$6,角色!$A$2:$D$259,4,0)</f>
        <v>1</v>
      </c>
      <c r="D6" s="33" t="e">
        <f>VLOOKUP($B$6,角色!$A$2:$D$259,5,0)</f>
        <v>#REF!</v>
      </c>
      <c r="E6" t="e">
        <f>VLOOKUP($B$6,角色!$A$2:$D$259,6,0)</f>
        <v>#REF!</v>
      </c>
      <c r="F6" t="e">
        <f>VLOOKUP($B$6,角色!$A$2:$D$259,7,0)</f>
        <v>#REF!</v>
      </c>
      <c r="G6" t="s">
        <v>20</v>
      </c>
      <c r="H6">
        <f>VLOOKUP($G$6,防空炮!$A$2:$D$11,2,)</f>
        <v>60</v>
      </c>
      <c r="I6">
        <f>VLOOKUP($G$6,防空炮!$A$2:$D$11,3,0)</f>
        <v>192</v>
      </c>
      <c r="J6">
        <f>VLOOKUP($G$6,防空炮!$A$2:$D$11,4,0)</f>
        <v>0.8</v>
      </c>
      <c r="K6" s="34" t="e">
        <f>J6*D6+0.5</f>
        <v>#REF!</v>
      </c>
      <c r="L6" s="16" t="e">
        <f>C6*E6*F6*I6</f>
        <v>#REF!</v>
      </c>
    </row>
    <row r="7" spans="1:238" x14ac:dyDescent="0.25">
      <c r="A7" t="s">
        <v>21</v>
      </c>
      <c r="B7" t="s">
        <v>12</v>
      </c>
      <c r="C7" s="33">
        <f>VLOOKUP($B$7,角色!$A$2:$D$259,4,0)</f>
        <v>0</v>
      </c>
      <c r="D7" s="33" t="e">
        <f>VLOOKUP($B$7,角色!$A$2:$D$259,5,0)</f>
        <v>#REF!</v>
      </c>
      <c r="E7" t="e">
        <f>VLOOKUP($B$7,角色!$A$2:$D$259,6,0)</f>
        <v>#REF!</v>
      </c>
      <c r="F7" t="e">
        <f>VLOOKUP($B$7,角色!$A$2:$D$259,7,0)</f>
        <v>#REF!</v>
      </c>
      <c r="G7" t="s">
        <v>12</v>
      </c>
      <c r="H7">
        <f>VLOOKUP($G$7,防空炮!$A$2:$D$11,2,0)</f>
        <v>0</v>
      </c>
      <c r="I7">
        <f>VLOOKUP($G$7,防空炮!$A$2:$D$11,3,0)</f>
        <v>0</v>
      </c>
      <c r="J7">
        <f>VLOOKUP($G$7,防空炮!$A$2:$D$11,4,0)</f>
        <v>0</v>
      </c>
      <c r="K7" s="34" t="e">
        <f>J7*D7+0.5</f>
        <v>#REF!</v>
      </c>
      <c r="L7" s="16" t="e">
        <f>C7*E7*F7*I7</f>
        <v>#REF!</v>
      </c>
    </row>
    <row r="8" spans="1:238" x14ac:dyDescent="0.25">
      <c r="C8" s="33"/>
      <c r="D8" s="33"/>
      <c r="K8" s="34"/>
      <c r="L8" s="16"/>
    </row>
    <row r="9" spans="1:238" x14ac:dyDescent="0.25">
      <c r="A9" t="s">
        <v>22</v>
      </c>
      <c r="B9" t="s">
        <v>23</v>
      </c>
      <c r="C9" s="33">
        <f>VLOOKUP($B$9,角色!$A$2:$D$259,4,0)</f>
        <v>1</v>
      </c>
      <c r="D9" s="33" t="e">
        <f>VLOOKUP($B$9,角色!$A$2:$D$259,5,0)</f>
        <v>#REF!</v>
      </c>
      <c r="E9" t="e">
        <f>VLOOKUP($B$9,角色!$A$2:$D$259,6,0)</f>
        <v>#REF!</v>
      </c>
      <c r="F9" t="e">
        <f>VLOOKUP($B$9,角色!$A$2:$D$259,7,0)</f>
        <v>#REF!</v>
      </c>
      <c r="G9" t="s">
        <v>15</v>
      </c>
      <c r="H9">
        <f>VLOOKUP($G$9,防空炮!$A$2:$D$11,2,0)</f>
        <v>70</v>
      </c>
      <c r="I9">
        <f>VLOOKUP($G$9,防空炮!$A$2:$D$11,3,0)</f>
        <v>260</v>
      </c>
      <c r="J9">
        <f>VLOOKUP($G$9,防空炮!$A$2:$D$11,4,0)</f>
        <v>1.36</v>
      </c>
      <c r="K9" s="34" t="e">
        <f t="shared" ref="K9:K14" si="0">J9*D9+0.5</f>
        <v>#REF!</v>
      </c>
      <c r="L9" s="16" t="e">
        <f t="shared" ref="L9:L14" si="1">C9*E9*F9*I9</f>
        <v>#REF!</v>
      </c>
    </row>
    <row r="10" spans="1:238" x14ac:dyDescent="0.25">
      <c r="A10" t="s">
        <v>24</v>
      </c>
      <c r="B10" t="s">
        <v>25</v>
      </c>
      <c r="C10" s="33">
        <f>VLOOKUP($B$10,角色!$A$2:$D$259,4,0)</f>
        <v>1</v>
      </c>
      <c r="D10" s="33" t="e">
        <f>VLOOKUP($B$10,角色!$A$2:$D$259,5,0)</f>
        <v>#REF!</v>
      </c>
      <c r="E10" t="e">
        <f>VLOOKUP($B$10,角色!$A$2:$D$259,6,0)</f>
        <v>#REF!</v>
      </c>
      <c r="F10" t="e">
        <f>VLOOKUP($B$10,角色!$A$2:$D$259,7,0)</f>
        <v>#REF!</v>
      </c>
      <c r="G10" t="s">
        <v>15</v>
      </c>
      <c r="H10">
        <f>VLOOKUP($G$10,防空炮!$A$2:$D$11,2,0)</f>
        <v>70</v>
      </c>
      <c r="I10">
        <f>VLOOKUP($G$10,防空炮!$A$2:$D$11,3,0)</f>
        <v>260</v>
      </c>
      <c r="J10">
        <f>VLOOKUP($G$10,防空炮!$A$2:$D$11,4,0)</f>
        <v>1.36</v>
      </c>
      <c r="K10" s="34" t="e">
        <f t="shared" si="0"/>
        <v>#REF!</v>
      </c>
      <c r="L10" s="16" t="e">
        <f t="shared" si="1"/>
        <v>#REF!</v>
      </c>
    </row>
    <row r="11" spans="1:238" x14ac:dyDescent="0.25">
      <c r="A11" t="s">
        <v>26</v>
      </c>
      <c r="B11" t="s">
        <v>27</v>
      </c>
      <c r="C11" s="33">
        <f>VLOOKUP($B$11,角色!$A$2:$D$259,4,0)</f>
        <v>1</v>
      </c>
      <c r="D11" s="33" t="e">
        <f>VLOOKUP($B$11,角色!$A$2:$D$259,5,0)</f>
        <v>#REF!</v>
      </c>
      <c r="E11" t="e">
        <f>VLOOKUP($B$11,角色!$A$2:$D$259,6,0)</f>
        <v>#REF!</v>
      </c>
      <c r="F11" t="e">
        <f>VLOOKUP($B$11,角色!$A$2:$D$259,7,0)</f>
        <v>#REF!</v>
      </c>
      <c r="G11" s="16" t="s">
        <v>20</v>
      </c>
      <c r="H11">
        <f>VLOOKUP($G$11,防空炮!$A$2:$D$11,2,0)</f>
        <v>60</v>
      </c>
      <c r="I11">
        <f>VLOOKUP($G$11,防空炮!$A$2:$D$11,3,0)</f>
        <v>192</v>
      </c>
      <c r="J11">
        <f>VLOOKUP($G$11,防空炮!$A$2:$D$11,4,0)</f>
        <v>0.8</v>
      </c>
      <c r="K11" s="34" t="e">
        <f t="shared" si="0"/>
        <v>#REF!</v>
      </c>
      <c r="L11" s="16" t="e">
        <f t="shared" si="1"/>
        <v>#REF!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</row>
    <row r="12" spans="1:238" x14ac:dyDescent="0.25">
      <c r="A12" t="s">
        <v>28</v>
      </c>
      <c r="B12" t="s">
        <v>29</v>
      </c>
      <c r="C12" s="33">
        <f>VLOOKUP($B$12,角色!$A$2:$D$259,4,0)</f>
        <v>1</v>
      </c>
      <c r="D12" s="33" t="e">
        <f>VLOOKUP($B$12,角色!$A$2:$D$259,5,0)</f>
        <v>#REF!</v>
      </c>
      <c r="E12" t="e">
        <f>VLOOKUP($B$12,角色!$A$2:$D$259,6,0)</f>
        <v>#REF!</v>
      </c>
      <c r="F12" t="e">
        <f>VLOOKUP($B$12,角色!$A$2:$D$259,7,0)</f>
        <v>#REF!</v>
      </c>
      <c r="G12" s="3" t="s">
        <v>15</v>
      </c>
      <c r="H12">
        <f>VLOOKUP($G$12,防空炮!$A$2:$D$11,2,0)</f>
        <v>70</v>
      </c>
      <c r="I12">
        <f>VLOOKUP($G$12,防空炮!$A$2:$D$11,3,0)</f>
        <v>260</v>
      </c>
      <c r="J12">
        <f>VLOOKUP($G$12,防空炮!$A$2:$D$11,4,0)</f>
        <v>1.36</v>
      </c>
      <c r="K12" s="34" t="e">
        <f t="shared" si="0"/>
        <v>#REF!</v>
      </c>
      <c r="L12" s="16" t="e">
        <f t="shared" si="1"/>
        <v>#REF!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pans="1:238" x14ac:dyDescent="0.25">
      <c r="A13" t="s">
        <v>30</v>
      </c>
      <c r="B13" t="s">
        <v>12</v>
      </c>
      <c r="C13" s="33">
        <f>VLOOKUP($B$13,角色!$A$2:$D$259,4,0)</f>
        <v>0</v>
      </c>
      <c r="D13" s="33" t="e">
        <f>VLOOKUP($B$13,角色!$A$2:$D$259,5,0)</f>
        <v>#REF!</v>
      </c>
      <c r="E13" t="e">
        <f>VLOOKUP($B$13,角色!$A$2:$D$259,6,0)</f>
        <v>#REF!</v>
      </c>
      <c r="F13" t="e">
        <f>VLOOKUP($B$13,角色!$A$2:$D$259,7,0)</f>
        <v>#REF!</v>
      </c>
      <c r="G13" s="28" t="s">
        <v>12</v>
      </c>
      <c r="H13">
        <f>VLOOKUP($G$13,防空炮!$A$2:$D$11,2,0)</f>
        <v>0</v>
      </c>
      <c r="I13">
        <f>VLOOKUP($G$13,防空炮!$A$2:$D$11,3,0)</f>
        <v>0</v>
      </c>
      <c r="J13">
        <f>VLOOKUP($G$13,防空炮!$A$2:$D$11,4,0)</f>
        <v>0</v>
      </c>
      <c r="K13" s="34" t="e">
        <f t="shared" si="0"/>
        <v>#REF!</v>
      </c>
      <c r="L13" s="16" t="e">
        <f t="shared" si="1"/>
        <v>#REF!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</row>
    <row r="14" spans="1:238" x14ac:dyDescent="0.25">
      <c r="A14" t="s">
        <v>31</v>
      </c>
      <c r="B14" t="s">
        <v>12</v>
      </c>
      <c r="C14" s="33">
        <f>VLOOKUP($B$14,角色!$A$2:$D$259,4,0)</f>
        <v>0</v>
      </c>
      <c r="D14" s="33" t="e">
        <f>VLOOKUP($B$14,角色!$A$2:$D$259,5,0)</f>
        <v>#REF!</v>
      </c>
      <c r="E14" t="e">
        <f>VLOOKUP($B$14,角色!$A$2:$D$259,6,0)</f>
        <v>#REF!</v>
      </c>
      <c r="F14" t="e">
        <f>VLOOKUP($B$14,角色!$A$2:$D$259,7,0)</f>
        <v>#REF!</v>
      </c>
      <c r="G14" s="28" t="s">
        <v>12</v>
      </c>
      <c r="H14">
        <f>VLOOKUP($G$14,防空炮!$A$2:$D$11,2,0)</f>
        <v>0</v>
      </c>
      <c r="I14">
        <f>VLOOKUP($G$14,防空炮!$A$2:$D$11,3,0)</f>
        <v>0</v>
      </c>
      <c r="J14">
        <f>VLOOKUP($G$14,防空炮!$A$2:$D$11,4,0)</f>
        <v>0</v>
      </c>
      <c r="K14" s="34" t="e">
        <f t="shared" si="0"/>
        <v>#REF!</v>
      </c>
      <c r="L14" s="16" t="e">
        <f t="shared" si="1"/>
        <v>#REF!</v>
      </c>
    </row>
    <row r="15" spans="1:238" x14ac:dyDescent="0.25">
      <c r="B15" s="3"/>
    </row>
    <row r="16" spans="1:238" x14ac:dyDescent="0.25">
      <c r="B16" s="3"/>
      <c r="C16" t="s">
        <v>32</v>
      </c>
      <c r="D16">
        <v>0.16</v>
      </c>
    </row>
    <row r="17" spans="2:242" x14ac:dyDescent="0.25">
      <c r="C17" t="s">
        <v>33</v>
      </c>
      <c r="D17" s="3">
        <v>33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</row>
    <row r="18" spans="2:242" x14ac:dyDescent="0.25">
      <c r="C18" t="s">
        <v>34</v>
      </c>
      <c r="D18" t="s">
        <v>35</v>
      </c>
      <c r="E18" t="s">
        <v>36</v>
      </c>
      <c r="F18" t="s">
        <v>37</v>
      </c>
      <c r="G18" t="s">
        <v>38</v>
      </c>
      <c r="H18" t="s">
        <v>39</v>
      </c>
      <c r="I18" t="s">
        <v>40</v>
      </c>
      <c r="J18" t="s">
        <v>41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2:242" x14ac:dyDescent="0.25">
      <c r="C19" t="e">
        <f>SUMPRODUCT(F3:F14,H3:H14)/SUM(F3:F14)</f>
        <v>#REF!</v>
      </c>
      <c r="D19" s="34" t="e">
        <f>SUMPRODUCT(F3:F14,K3:K14)/SUM(F3:F14)</f>
        <v>#REF!</v>
      </c>
      <c r="E19" s="35" t="e">
        <f>SUM(L3:L14)</f>
        <v>#REF!</v>
      </c>
      <c r="F19" s="3">
        <f>0.02*D17*D17</f>
        <v>21.78</v>
      </c>
      <c r="G19" s="3" t="e">
        <f>C19/F19-D16</f>
        <v>#REF!</v>
      </c>
      <c r="H19" s="3" t="e">
        <f>G19/D19</f>
        <v>#REF!</v>
      </c>
      <c r="I19" s="3" t="e">
        <f>ROUNDDOWN(H19,0)</f>
        <v>#REF!</v>
      </c>
      <c r="J19" s="35" t="e">
        <f>I19*E19</f>
        <v>#REF!</v>
      </c>
      <c r="K19" s="3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</row>
    <row r="20" spans="2:242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</row>
    <row r="21" spans="2:242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</row>
  </sheetData>
  <phoneticPr fontId="7" type="noConversion"/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角色!$A$2:$A$430</xm:f>
          </x14:formula1>
          <xm:sqref>B8 B3:B7 B9:B14</xm:sqref>
        </x14:dataValidation>
        <x14:dataValidation type="list" allowBlank="1" showInputMessage="1" showErrorMessage="1" xr:uid="{00000000-0002-0000-0000-000001000000}">
          <x14:formula1>
            <xm:f>防空炮!$A$2:$A$11</xm:f>
          </x14:formula1>
          <xm:sqref>G8 G3:G7 G9:G14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9"/>
  <sheetViews>
    <sheetView workbookViewId="0">
      <selection activeCell="G10" sqref="G10"/>
    </sheetView>
  </sheetViews>
  <sheetFormatPr defaultColWidth="9" defaultRowHeight="14.4" x14ac:dyDescent="0.25"/>
  <cols>
    <col min="1" max="1" width="24.109375" customWidth="1"/>
    <col min="3" max="3" width="10.21875" customWidth="1"/>
    <col min="4" max="4" width="10.88671875" customWidth="1"/>
    <col min="5" max="5" width="9" style="8"/>
    <col min="6" max="6" width="9" style="7"/>
    <col min="7" max="7" width="9" style="5"/>
    <col min="8" max="8" width="9.21875"/>
    <col min="9" max="9" width="9" style="8"/>
    <col min="10" max="10" width="9.33203125"/>
    <col min="11" max="11" width="9" style="8"/>
    <col min="12" max="12" width="9" style="7"/>
    <col min="14" max="14" width="9" style="8"/>
    <col min="15" max="15" width="12.21875" customWidth="1"/>
  </cols>
  <sheetData>
    <row r="1" spans="1:15" x14ac:dyDescent="0.25">
      <c r="A1" t="s">
        <v>0</v>
      </c>
      <c r="B1" t="s">
        <v>42</v>
      </c>
      <c r="C1" t="s">
        <v>3</v>
      </c>
      <c r="D1" t="s">
        <v>4</v>
      </c>
      <c r="E1" s="9" t="s">
        <v>43</v>
      </c>
      <c r="F1" s="10" t="s">
        <v>44</v>
      </c>
      <c r="G1" s="10" t="s">
        <v>45</v>
      </c>
      <c r="H1" s="10" t="s">
        <v>46</v>
      </c>
      <c r="I1" s="9" t="s">
        <v>47</v>
      </c>
      <c r="J1" s="10" t="s">
        <v>48</v>
      </c>
      <c r="K1" s="25" t="s">
        <v>49</v>
      </c>
      <c r="L1" s="26" t="s">
        <v>50</v>
      </c>
      <c r="M1" s="27" t="s">
        <v>51</v>
      </c>
      <c r="N1" s="25" t="s">
        <v>47</v>
      </c>
      <c r="O1" s="27" t="s">
        <v>52</v>
      </c>
    </row>
    <row r="2" spans="1:15" x14ac:dyDescent="0.25">
      <c r="A2" t="s">
        <v>12</v>
      </c>
      <c r="C2" s="8">
        <v>0</v>
      </c>
      <c r="D2" s="8">
        <v>0</v>
      </c>
      <c r="E2" s="8">
        <v>0</v>
      </c>
      <c r="F2" s="8">
        <v>0</v>
      </c>
      <c r="G2" s="11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</row>
    <row r="3" spans="1:15" x14ac:dyDescent="0.25">
      <c r="A3" t="s">
        <v>53</v>
      </c>
      <c r="B3" t="s">
        <v>54</v>
      </c>
      <c r="C3" s="12">
        <v>1</v>
      </c>
      <c r="D3" s="3">
        <v>2</v>
      </c>
      <c r="E3" s="13">
        <v>160</v>
      </c>
      <c r="F3" s="14">
        <v>15</v>
      </c>
      <c r="G3" s="15">
        <v>390</v>
      </c>
      <c r="H3" s="16">
        <f t="shared" ref="H3:H11" si="0">(E3*1.035)+F3+G3</f>
        <v>570.6</v>
      </c>
      <c r="I3" s="13">
        <v>0</v>
      </c>
      <c r="J3" s="28">
        <f t="shared" ref="J3:J11" si="1">(1+H3*(1+I3)/100)</f>
        <v>6.7060000000000004</v>
      </c>
      <c r="K3" s="13">
        <v>181</v>
      </c>
      <c r="L3" s="14">
        <v>0</v>
      </c>
      <c r="M3" s="3">
        <f t="shared" ref="M3:M11" si="2">K3+L3</f>
        <v>181</v>
      </c>
      <c r="N3" s="13">
        <v>0</v>
      </c>
      <c r="O3" s="28">
        <f t="shared" ref="O3:O11" si="3">SQRT(200/(100+M3*(1+N3)))</f>
        <v>0.84364908121919557</v>
      </c>
    </row>
    <row r="4" spans="1:15" x14ac:dyDescent="0.25">
      <c r="A4" t="s">
        <v>55</v>
      </c>
      <c r="B4" t="s">
        <v>54</v>
      </c>
      <c r="C4" s="12">
        <v>1</v>
      </c>
      <c r="D4" s="3">
        <v>2</v>
      </c>
      <c r="E4" s="13">
        <v>152</v>
      </c>
      <c r="F4" s="14">
        <v>15</v>
      </c>
      <c r="G4" s="15">
        <v>390</v>
      </c>
      <c r="H4" s="16">
        <f t="shared" si="0"/>
        <v>562.31999999999994</v>
      </c>
      <c r="I4" s="13">
        <v>0</v>
      </c>
      <c r="J4" s="28">
        <f t="shared" si="1"/>
        <v>6.6231999999999998</v>
      </c>
      <c r="K4" s="13">
        <v>168</v>
      </c>
      <c r="L4" s="14">
        <v>0</v>
      </c>
      <c r="M4" s="3">
        <f t="shared" si="2"/>
        <v>168</v>
      </c>
      <c r="N4" s="13">
        <v>0</v>
      </c>
      <c r="O4" s="28">
        <f t="shared" si="3"/>
        <v>0.86386842558136012</v>
      </c>
    </row>
    <row r="5" spans="1:15" x14ac:dyDescent="0.25">
      <c r="A5" t="s">
        <v>14</v>
      </c>
      <c r="B5" t="s">
        <v>56</v>
      </c>
      <c r="C5" s="12">
        <v>0.8</v>
      </c>
      <c r="D5" s="3">
        <v>1</v>
      </c>
      <c r="E5" s="13">
        <v>268</v>
      </c>
      <c r="F5" s="14">
        <v>2</v>
      </c>
      <c r="G5" s="15">
        <v>145</v>
      </c>
      <c r="H5" s="16">
        <f t="shared" si="0"/>
        <v>424.38</v>
      </c>
      <c r="I5" s="13">
        <v>0</v>
      </c>
      <c r="J5" s="28">
        <f t="shared" si="1"/>
        <v>5.2438000000000002</v>
      </c>
      <c r="K5" s="13">
        <v>181</v>
      </c>
      <c r="L5" s="14">
        <v>19</v>
      </c>
      <c r="M5" s="3">
        <f t="shared" si="2"/>
        <v>200</v>
      </c>
      <c r="N5" s="13">
        <v>0</v>
      </c>
      <c r="O5" s="28">
        <f t="shared" si="3"/>
        <v>0.81649658092772603</v>
      </c>
    </row>
    <row r="6" spans="1:15" x14ac:dyDescent="0.25">
      <c r="A6" t="s">
        <v>57</v>
      </c>
      <c r="B6" t="s">
        <v>56</v>
      </c>
      <c r="C6" s="12">
        <v>0.8</v>
      </c>
      <c r="D6" s="3">
        <v>1</v>
      </c>
      <c r="E6" s="13">
        <v>276</v>
      </c>
      <c r="F6" s="14">
        <v>2</v>
      </c>
      <c r="G6" s="15">
        <v>145</v>
      </c>
      <c r="H6" s="16">
        <f t="shared" si="0"/>
        <v>432.65999999999997</v>
      </c>
      <c r="I6" s="13">
        <v>0</v>
      </c>
      <c r="J6" s="28">
        <f t="shared" si="1"/>
        <v>5.3266</v>
      </c>
      <c r="K6" s="13">
        <v>199</v>
      </c>
      <c r="L6" s="14">
        <v>19</v>
      </c>
      <c r="M6" s="3">
        <f t="shared" si="2"/>
        <v>218</v>
      </c>
      <c r="N6" s="13">
        <v>0</v>
      </c>
      <c r="O6" s="28">
        <f t="shared" si="3"/>
        <v>0.79305158571814416</v>
      </c>
    </row>
    <row r="7" spans="1:15" x14ac:dyDescent="0.25">
      <c r="A7" t="s">
        <v>17</v>
      </c>
      <c r="B7" t="s">
        <v>56</v>
      </c>
      <c r="C7" s="12">
        <v>0.8</v>
      </c>
      <c r="D7" s="3">
        <v>1</v>
      </c>
      <c r="E7" s="13">
        <v>276</v>
      </c>
      <c r="F7" s="14">
        <v>2</v>
      </c>
      <c r="G7" s="15">
        <v>145</v>
      </c>
      <c r="H7" s="16">
        <f t="shared" si="0"/>
        <v>432.65999999999997</v>
      </c>
      <c r="I7" s="13">
        <v>0</v>
      </c>
      <c r="J7" s="28">
        <f t="shared" si="1"/>
        <v>5.3266</v>
      </c>
      <c r="K7" s="13">
        <v>189</v>
      </c>
      <c r="L7" s="14">
        <v>19</v>
      </c>
      <c r="M7" s="3">
        <f t="shared" si="2"/>
        <v>208</v>
      </c>
      <c r="N7" s="13">
        <v>0</v>
      </c>
      <c r="O7" s="28">
        <f t="shared" si="3"/>
        <v>0.80582296402538034</v>
      </c>
    </row>
    <row r="8" spans="1:15" x14ac:dyDescent="0.25">
      <c r="A8" t="s">
        <v>19</v>
      </c>
      <c r="B8" t="s">
        <v>58</v>
      </c>
      <c r="C8" s="12">
        <v>1</v>
      </c>
      <c r="D8" s="3">
        <v>1</v>
      </c>
      <c r="E8" s="13">
        <v>408</v>
      </c>
      <c r="F8" s="14">
        <v>15</v>
      </c>
      <c r="G8" s="15">
        <v>70</v>
      </c>
      <c r="H8" s="16">
        <f t="shared" si="0"/>
        <v>507.28</v>
      </c>
      <c r="I8" s="13">
        <v>0</v>
      </c>
      <c r="J8" s="28">
        <f t="shared" si="1"/>
        <v>6.0728</v>
      </c>
      <c r="K8" s="13">
        <v>154</v>
      </c>
      <c r="L8" s="14">
        <v>5</v>
      </c>
      <c r="M8" s="3">
        <f t="shared" si="2"/>
        <v>159</v>
      </c>
      <c r="N8" s="13">
        <v>0</v>
      </c>
      <c r="O8" s="28">
        <f t="shared" si="3"/>
        <v>0.87874955032749358</v>
      </c>
    </row>
    <row r="9" spans="1:15" x14ac:dyDescent="0.25">
      <c r="A9" t="s">
        <v>59</v>
      </c>
      <c r="B9" t="s">
        <v>58</v>
      </c>
      <c r="C9" s="12">
        <v>1.1000000000000001</v>
      </c>
      <c r="D9" s="3">
        <v>1</v>
      </c>
      <c r="E9" s="13">
        <v>230</v>
      </c>
      <c r="F9" s="14">
        <v>15</v>
      </c>
      <c r="G9" s="15">
        <v>45</v>
      </c>
      <c r="H9" s="16">
        <f t="shared" si="0"/>
        <v>298.04999999999995</v>
      </c>
      <c r="I9" s="13">
        <v>0</v>
      </c>
      <c r="J9" s="28">
        <f t="shared" si="1"/>
        <v>3.9804999999999997</v>
      </c>
      <c r="K9" s="13">
        <v>168</v>
      </c>
      <c r="L9" s="14">
        <v>5</v>
      </c>
      <c r="M9" s="3">
        <f t="shared" si="2"/>
        <v>173</v>
      </c>
      <c r="N9" s="13">
        <v>0</v>
      </c>
      <c r="O9" s="28">
        <f t="shared" si="3"/>
        <v>0.85592098502182579</v>
      </c>
    </row>
    <row r="10" spans="1:15" s="5" customFormat="1" x14ac:dyDescent="0.25">
      <c r="A10" s="5" t="s">
        <v>60</v>
      </c>
      <c r="B10" s="5" t="s">
        <v>61</v>
      </c>
      <c r="C10" s="17">
        <v>1</v>
      </c>
      <c r="D10" s="15">
        <v>1</v>
      </c>
      <c r="E10" s="18">
        <v>323</v>
      </c>
      <c r="F10" s="14">
        <v>15</v>
      </c>
      <c r="G10" s="15">
        <v>70</v>
      </c>
      <c r="H10" s="19">
        <f t="shared" si="0"/>
        <v>419.30499999999995</v>
      </c>
      <c r="I10" s="18">
        <v>0</v>
      </c>
      <c r="J10" s="29">
        <f t="shared" si="1"/>
        <v>5.1930499999999995</v>
      </c>
      <c r="K10" s="18">
        <v>159</v>
      </c>
      <c r="L10" s="14">
        <v>5</v>
      </c>
      <c r="M10" s="15">
        <f t="shared" si="2"/>
        <v>164</v>
      </c>
      <c r="N10" s="18">
        <v>0</v>
      </c>
      <c r="O10" s="29">
        <f t="shared" si="3"/>
        <v>0.8703882797784892</v>
      </c>
    </row>
    <row r="11" spans="1:15" x14ac:dyDescent="0.25">
      <c r="A11" t="s">
        <v>62</v>
      </c>
      <c r="B11" t="s">
        <v>58</v>
      </c>
      <c r="C11" s="12">
        <v>1</v>
      </c>
      <c r="D11" s="3">
        <v>1</v>
      </c>
      <c r="E11" s="13">
        <v>241</v>
      </c>
      <c r="F11" s="14">
        <v>15</v>
      </c>
      <c r="G11" s="15">
        <v>45</v>
      </c>
      <c r="H11" s="16">
        <f t="shared" si="0"/>
        <v>309.43499999999995</v>
      </c>
      <c r="I11" s="13">
        <v>0</v>
      </c>
      <c r="J11" s="28">
        <f t="shared" si="1"/>
        <v>4.0943499999999995</v>
      </c>
      <c r="K11" s="13">
        <v>168</v>
      </c>
      <c r="L11" s="14">
        <v>5</v>
      </c>
      <c r="M11" s="3">
        <f t="shared" si="2"/>
        <v>173</v>
      </c>
      <c r="N11" s="13">
        <v>0</v>
      </c>
      <c r="O11" s="28">
        <f t="shared" si="3"/>
        <v>0.85592098502182579</v>
      </c>
    </row>
    <row r="12" spans="1:15" x14ac:dyDescent="0.25">
      <c r="A12" t="s">
        <v>29</v>
      </c>
      <c r="B12" t="s">
        <v>63</v>
      </c>
      <c r="C12" s="12">
        <v>1.85</v>
      </c>
      <c r="D12" s="3">
        <v>1</v>
      </c>
      <c r="E12" s="8">
        <v>559</v>
      </c>
      <c r="F12" s="7">
        <v>15</v>
      </c>
      <c r="G12" s="5">
        <v>245</v>
      </c>
      <c r="H12" s="16">
        <f t="shared" ref="H12:H21" si="4">(E12*1.035)+F12+G12</f>
        <v>838.56499999999994</v>
      </c>
      <c r="I12" s="13">
        <v>0.6</v>
      </c>
      <c r="J12" s="28">
        <f t="shared" ref="J12:J21" si="5">(1+H12*(1+I12)/100)</f>
        <v>14.41704</v>
      </c>
      <c r="K12" s="8">
        <v>210</v>
      </c>
      <c r="L12" s="7">
        <v>15</v>
      </c>
      <c r="M12" s="3">
        <f t="shared" ref="M12:M21" si="6">K12+L12</f>
        <v>225</v>
      </c>
      <c r="N12" s="13">
        <v>0</v>
      </c>
      <c r="O12" s="28">
        <f t="shared" ref="O12:O21" si="7">SQRT(200/(100+M12*(1+N12)))</f>
        <v>0.78446454055273618</v>
      </c>
    </row>
    <row r="13" spans="1:15" x14ac:dyDescent="0.25">
      <c r="A13" t="s">
        <v>64</v>
      </c>
      <c r="B13" t="s">
        <v>63</v>
      </c>
      <c r="C13" s="12">
        <v>1.85</v>
      </c>
      <c r="D13" s="3">
        <v>1</v>
      </c>
      <c r="E13" s="8">
        <v>559</v>
      </c>
      <c r="F13" s="7">
        <v>15</v>
      </c>
      <c r="G13" s="5">
        <v>145</v>
      </c>
      <c r="H13" s="16">
        <f t="shared" si="4"/>
        <v>738.56499999999994</v>
      </c>
      <c r="I13" s="13">
        <v>0.6</v>
      </c>
      <c r="J13" s="28">
        <f t="shared" si="5"/>
        <v>12.817039999999999</v>
      </c>
      <c r="K13" s="8">
        <v>210</v>
      </c>
      <c r="L13" s="7">
        <v>15</v>
      </c>
      <c r="M13" s="3">
        <f t="shared" si="6"/>
        <v>225</v>
      </c>
      <c r="N13" s="13">
        <v>0</v>
      </c>
      <c r="O13" s="28">
        <f t="shared" si="7"/>
        <v>0.78446454055273618</v>
      </c>
    </row>
    <row r="14" spans="1:15" x14ac:dyDescent="0.25">
      <c r="A14" t="s">
        <v>65</v>
      </c>
      <c r="B14" t="s">
        <v>63</v>
      </c>
      <c r="C14" s="12">
        <v>1.1000000000000001</v>
      </c>
      <c r="D14" s="3">
        <v>1</v>
      </c>
      <c r="E14" s="8">
        <v>333</v>
      </c>
      <c r="F14" s="7">
        <v>15</v>
      </c>
      <c r="G14" s="5">
        <v>145</v>
      </c>
      <c r="H14" s="16">
        <f t="shared" si="4"/>
        <v>504.65499999999997</v>
      </c>
      <c r="I14" s="13">
        <v>0</v>
      </c>
      <c r="J14" s="28">
        <f t="shared" si="5"/>
        <v>6.0465499999999999</v>
      </c>
      <c r="K14" s="8">
        <v>181</v>
      </c>
      <c r="L14" s="7">
        <v>15</v>
      </c>
      <c r="M14" s="3">
        <f t="shared" si="6"/>
        <v>196</v>
      </c>
      <c r="N14" s="13">
        <v>0</v>
      </c>
      <c r="O14" s="28">
        <f t="shared" si="7"/>
        <v>0.82199493652678646</v>
      </c>
    </row>
    <row r="15" spans="1:15" x14ac:dyDescent="0.25">
      <c r="A15" t="s">
        <v>66</v>
      </c>
      <c r="B15" t="s">
        <v>63</v>
      </c>
      <c r="C15" s="12">
        <v>1</v>
      </c>
      <c r="D15" s="3">
        <v>1</v>
      </c>
      <c r="E15" s="8">
        <v>316</v>
      </c>
      <c r="F15" s="7">
        <v>15</v>
      </c>
      <c r="G15" s="5">
        <v>145</v>
      </c>
      <c r="H15" s="16">
        <f t="shared" si="4"/>
        <v>487.06</v>
      </c>
      <c r="I15" s="13">
        <v>0</v>
      </c>
      <c r="J15" s="28">
        <f t="shared" si="5"/>
        <v>5.8705999999999996</v>
      </c>
      <c r="K15" s="8">
        <v>185</v>
      </c>
      <c r="L15" s="7">
        <v>15</v>
      </c>
      <c r="M15" s="3">
        <f t="shared" si="6"/>
        <v>200</v>
      </c>
      <c r="N15" s="13">
        <v>0</v>
      </c>
      <c r="O15" s="28">
        <f t="shared" si="7"/>
        <v>0.81649658092772603</v>
      </c>
    </row>
    <row r="16" spans="1:15" x14ac:dyDescent="0.25">
      <c r="A16" t="s">
        <v>67</v>
      </c>
      <c r="B16" t="s">
        <v>63</v>
      </c>
      <c r="C16" s="12">
        <v>1</v>
      </c>
      <c r="D16" s="3">
        <v>1</v>
      </c>
      <c r="E16" s="8">
        <v>363</v>
      </c>
      <c r="F16" s="7">
        <v>15</v>
      </c>
      <c r="G16" s="5">
        <v>145</v>
      </c>
      <c r="H16" s="16">
        <f t="shared" si="4"/>
        <v>535.70499999999993</v>
      </c>
      <c r="I16" s="13">
        <v>0</v>
      </c>
      <c r="J16" s="28">
        <f t="shared" si="5"/>
        <v>6.3570499999999992</v>
      </c>
      <c r="K16" s="8">
        <v>164</v>
      </c>
      <c r="L16" s="7">
        <v>15</v>
      </c>
      <c r="M16" s="3">
        <f t="shared" si="6"/>
        <v>179</v>
      </c>
      <c r="N16" s="13">
        <v>0</v>
      </c>
      <c r="O16" s="28">
        <f t="shared" si="7"/>
        <v>0.84666751333460333</v>
      </c>
    </row>
    <row r="17" spans="1:15" x14ac:dyDescent="0.25">
      <c r="A17" t="s">
        <v>68</v>
      </c>
      <c r="B17" t="s">
        <v>63</v>
      </c>
      <c r="C17" s="12">
        <v>1.1000000000000001</v>
      </c>
      <c r="D17" s="3">
        <v>1</v>
      </c>
      <c r="E17" s="8">
        <v>304</v>
      </c>
      <c r="F17" s="7">
        <v>15</v>
      </c>
      <c r="G17" s="5">
        <v>145</v>
      </c>
      <c r="H17" s="16">
        <f t="shared" si="4"/>
        <v>474.64</v>
      </c>
      <c r="I17" s="13">
        <v>0.3</v>
      </c>
      <c r="J17" s="28">
        <f t="shared" si="5"/>
        <v>7.1703200000000002</v>
      </c>
      <c r="K17" s="8">
        <v>190</v>
      </c>
      <c r="L17" s="7">
        <v>15</v>
      </c>
      <c r="M17" s="3">
        <f t="shared" si="6"/>
        <v>205</v>
      </c>
      <c r="N17" s="13">
        <v>0</v>
      </c>
      <c r="O17" s="28">
        <f t="shared" si="7"/>
        <v>0.80977633017891593</v>
      </c>
    </row>
    <row r="18" spans="1:15" x14ac:dyDescent="0.25">
      <c r="A18" t="s">
        <v>23</v>
      </c>
      <c r="B18" t="s">
        <v>63</v>
      </c>
      <c r="C18" s="12">
        <v>1.3</v>
      </c>
      <c r="D18" s="3">
        <v>1</v>
      </c>
      <c r="E18" s="8">
        <v>365</v>
      </c>
      <c r="F18" s="7">
        <v>15</v>
      </c>
      <c r="G18" s="5">
        <v>290</v>
      </c>
      <c r="H18" s="16">
        <f t="shared" si="4"/>
        <v>682.77499999999998</v>
      </c>
      <c r="I18" s="13">
        <v>0.15</v>
      </c>
      <c r="J18" s="28">
        <f t="shared" si="5"/>
        <v>8.851912500000001</v>
      </c>
      <c r="K18" s="8">
        <v>156</v>
      </c>
      <c r="L18" s="7">
        <v>15</v>
      </c>
      <c r="M18" s="3">
        <f t="shared" si="6"/>
        <v>171</v>
      </c>
      <c r="N18" s="13">
        <v>0.16</v>
      </c>
      <c r="O18" s="28">
        <f t="shared" si="7"/>
        <v>0.81873753033858843</v>
      </c>
    </row>
    <row r="19" spans="1:15" x14ac:dyDescent="0.25">
      <c r="A19" t="s">
        <v>25</v>
      </c>
      <c r="B19" t="s">
        <v>63</v>
      </c>
      <c r="C19" s="12">
        <v>0.65</v>
      </c>
      <c r="D19" s="3">
        <v>1</v>
      </c>
      <c r="E19" s="8">
        <v>365</v>
      </c>
      <c r="F19" s="7">
        <v>15</v>
      </c>
      <c r="G19" s="5">
        <v>290</v>
      </c>
      <c r="H19" s="16">
        <f t="shared" si="4"/>
        <v>682.77499999999998</v>
      </c>
      <c r="I19" s="13">
        <v>0.15</v>
      </c>
      <c r="J19" s="28">
        <f t="shared" si="5"/>
        <v>8.851912500000001</v>
      </c>
      <c r="K19" s="8">
        <v>156</v>
      </c>
      <c r="L19" s="7">
        <v>15</v>
      </c>
      <c r="M19" s="3">
        <f t="shared" si="6"/>
        <v>171</v>
      </c>
      <c r="N19" s="13">
        <v>0.16</v>
      </c>
      <c r="O19" s="28">
        <f t="shared" si="7"/>
        <v>0.81873753033858843</v>
      </c>
    </row>
    <row r="20" spans="1:15" x14ac:dyDescent="0.25">
      <c r="A20" t="s">
        <v>69</v>
      </c>
      <c r="B20" t="s">
        <v>63</v>
      </c>
      <c r="C20" s="12">
        <v>0.8</v>
      </c>
      <c r="D20" s="3">
        <v>2</v>
      </c>
      <c r="E20" s="8">
        <v>347</v>
      </c>
      <c r="F20" s="7">
        <v>15</v>
      </c>
      <c r="G20" s="5">
        <v>145</v>
      </c>
      <c r="H20" s="16">
        <f t="shared" si="4"/>
        <v>519.14499999999998</v>
      </c>
      <c r="I20" s="13">
        <v>0</v>
      </c>
      <c r="J20" s="28">
        <f t="shared" si="5"/>
        <v>6.1914499999999997</v>
      </c>
      <c r="K20" s="8">
        <v>182</v>
      </c>
      <c r="L20" s="7">
        <v>15</v>
      </c>
      <c r="M20" s="3">
        <f t="shared" si="6"/>
        <v>197</v>
      </c>
      <c r="N20" s="13">
        <v>0</v>
      </c>
      <c r="O20" s="28">
        <f t="shared" si="7"/>
        <v>0.8206099398622182</v>
      </c>
    </row>
    <row r="21" spans="1:15" x14ac:dyDescent="0.25">
      <c r="A21" t="s">
        <v>70</v>
      </c>
      <c r="B21" t="s">
        <v>63</v>
      </c>
      <c r="C21" s="12">
        <v>1.35</v>
      </c>
      <c r="D21" s="3">
        <v>1</v>
      </c>
      <c r="E21" s="8">
        <v>304</v>
      </c>
      <c r="F21" s="7">
        <v>15</v>
      </c>
      <c r="G21" s="5">
        <v>145</v>
      </c>
      <c r="H21" s="16">
        <f t="shared" si="4"/>
        <v>474.64</v>
      </c>
      <c r="I21" s="13">
        <v>0</v>
      </c>
      <c r="J21" s="28">
        <f t="shared" si="5"/>
        <v>5.7463999999999995</v>
      </c>
      <c r="K21" s="8">
        <v>187</v>
      </c>
      <c r="L21" s="7">
        <v>15</v>
      </c>
      <c r="M21" s="3">
        <f t="shared" si="6"/>
        <v>202</v>
      </c>
      <c r="N21" s="13">
        <v>0</v>
      </c>
      <c r="O21" s="28">
        <f t="shared" si="7"/>
        <v>0.81378845877115946</v>
      </c>
    </row>
    <row r="22" spans="1:15" x14ac:dyDescent="0.25">
      <c r="A22" t="s">
        <v>71</v>
      </c>
      <c r="B22" t="s">
        <v>63</v>
      </c>
      <c r="C22" s="12">
        <v>1.3</v>
      </c>
      <c r="D22" s="3">
        <v>1</v>
      </c>
      <c r="E22" s="8">
        <v>387</v>
      </c>
      <c r="F22" s="7">
        <v>15</v>
      </c>
      <c r="G22" s="5">
        <v>145</v>
      </c>
      <c r="H22" s="16">
        <f t="shared" ref="H22:H26" si="8">(E22*1.035)+F22+G22</f>
        <v>560.54499999999996</v>
      </c>
      <c r="I22" s="13">
        <v>0.40500000000000003</v>
      </c>
      <c r="J22" s="28">
        <f t="shared" ref="J22:J26" si="9">(1+H22*(1+I22)/100)</f>
        <v>8.8756572499999997</v>
      </c>
      <c r="K22" s="8">
        <v>193</v>
      </c>
      <c r="L22" s="7">
        <v>15</v>
      </c>
      <c r="M22" s="3">
        <f t="shared" ref="M22:M26" si="10">K22+L22</f>
        <v>208</v>
      </c>
      <c r="N22" s="13">
        <v>0.40500000000000003</v>
      </c>
      <c r="O22" s="28">
        <f t="shared" ref="O22:O26" si="11">SQRT(200/(100+M22*(1+N22)))</f>
        <v>0.71406715574697999</v>
      </c>
    </row>
    <row r="23" spans="1:15" x14ac:dyDescent="0.25">
      <c r="A23" t="s">
        <v>72</v>
      </c>
      <c r="B23" t="s">
        <v>63</v>
      </c>
      <c r="C23" s="12">
        <v>1.3</v>
      </c>
      <c r="D23" s="3">
        <v>1</v>
      </c>
      <c r="E23" s="8">
        <v>333</v>
      </c>
      <c r="F23" s="7">
        <v>15</v>
      </c>
      <c r="G23" s="5">
        <v>145</v>
      </c>
      <c r="H23" s="16">
        <f t="shared" si="8"/>
        <v>504.65499999999997</v>
      </c>
      <c r="I23" s="13">
        <v>0</v>
      </c>
      <c r="J23" s="28">
        <f t="shared" si="9"/>
        <v>6.0465499999999999</v>
      </c>
      <c r="K23" s="8">
        <v>195</v>
      </c>
      <c r="L23" s="7">
        <v>15</v>
      </c>
      <c r="M23" s="3">
        <f t="shared" si="10"/>
        <v>210</v>
      </c>
      <c r="N23" s="13">
        <v>0</v>
      </c>
      <c r="O23" s="28">
        <f t="shared" si="11"/>
        <v>0.80321932890249881</v>
      </c>
    </row>
    <row r="24" spans="1:15" x14ac:dyDescent="0.25">
      <c r="A24" t="s">
        <v>73</v>
      </c>
      <c r="B24" t="s">
        <v>63</v>
      </c>
      <c r="C24" s="12">
        <v>1.2</v>
      </c>
      <c r="D24" s="3">
        <v>1</v>
      </c>
      <c r="E24" s="8">
        <v>333</v>
      </c>
      <c r="F24" s="7">
        <v>15</v>
      </c>
      <c r="G24" s="5">
        <v>170</v>
      </c>
      <c r="H24" s="16">
        <f t="shared" si="8"/>
        <v>529.65499999999997</v>
      </c>
      <c r="I24" s="13">
        <v>0.1</v>
      </c>
      <c r="J24" s="28">
        <f t="shared" si="9"/>
        <v>6.8262049999999999</v>
      </c>
      <c r="K24" s="8">
        <v>193</v>
      </c>
      <c r="L24" s="7">
        <v>15</v>
      </c>
      <c r="M24" s="3">
        <f t="shared" si="10"/>
        <v>208</v>
      </c>
      <c r="N24" s="13">
        <v>0</v>
      </c>
      <c r="O24" s="28">
        <f t="shared" si="11"/>
        <v>0.80582296402538034</v>
      </c>
    </row>
    <row r="25" spans="1:15" x14ac:dyDescent="0.25">
      <c r="A25" t="s">
        <v>74</v>
      </c>
      <c r="B25" t="s">
        <v>63</v>
      </c>
      <c r="C25" s="12">
        <v>1.2</v>
      </c>
      <c r="D25" s="3">
        <v>1</v>
      </c>
      <c r="E25" s="8">
        <v>323</v>
      </c>
      <c r="F25" s="7">
        <v>15</v>
      </c>
      <c r="G25" s="5">
        <v>170</v>
      </c>
      <c r="H25" s="16">
        <f t="shared" si="8"/>
        <v>519.30499999999995</v>
      </c>
      <c r="I25" s="13">
        <v>0.15</v>
      </c>
      <c r="J25" s="28">
        <f t="shared" si="9"/>
        <v>6.9720074999999984</v>
      </c>
      <c r="K25" s="8">
        <v>187</v>
      </c>
      <c r="L25" s="7">
        <v>15</v>
      </c>
      <c r="M25" s="3">
        <f t="shared" si="10"/>
        <v>202</v>
      </c>
      <c r="N25" s="13">
        <v>0</v>
      </c>
      <c r="O25" s="28">
        <f t="shared" si="11"/>
        <v>0.81378845877115946</v>
      </c>
    </row>
    <row r="26" spans="1:15" x14ac:dyDescent="0.25">
      <c r="A26" t="s">
        <v>75</v>
      </c>
      <c r="B26" t="s">
        <v>63</v>
      </c>
      <c r="C26" s="12">
        <v>1.2</v>
      </c>
      <c r="D26" s="3">
        <v>1</v>
      </c>
      <c r="E26" s="8">
        <v>323</v>
      </c>
      <c r="F26" s="7">
        <v>15</v>
      </c>
      <c r="G26" s="5">
        <v>170</v>
      </c>
      <c r="H26" s="16">
        <f t="shared" si="8"/>
        <v>519.30499999999995</v>
      </c>
      <c r="I26" s="13">
        <v>0.32</v>
      </c>
      <c r="J26" s="28">
        <f t="shared" si="9"/>
        <v>7.8548259999999992</v>
      </c>
      <c r="K26" s="8">
        <v>189</v>
      </c>
      <c r="L26" s="7">
        <v>15</v>
      </c>
      <c r="M26" s="3">
        <f t="shared" si="10"/>
        <v>204</v>
      </c>
      <c r="N26" s="13">
        <v>0</v>
      </c>
      <c r="O26" s="28">
        <f t="shared" si="11"/>
        <v>0.81110710565381272</v>
      </c>
    </row>
    <row r="27" spans="1:15" x14ac:dyDescent="0.25">
      <c r="A27" t="s">
        <v>76</v>
      </c>
      <c r="B27" t="s">
        <v>63</v>
      </c>
      <c r="C27" s="12">
        <v>1.3</v>
      </c>
      <c r="D27" s="3">
        <v>1</v>
      </c>
      <c r="E27" s="8">
        <v>385</v>
      </c>
      <c r="F27" s="7">
        <v>15</v>
      </c>
      <c r="G27" s="5">
        <v>145</v>
      </c>
      <c r="H27" s="16">
        <f t="shared" ref="H27:H32" si="12">(E27*1.035)+F27+G27</f>
        <v>558.47499999999991</v>
      </c>
      <c r="I27" s="13">
        <v>0</v>
      </c>
      <c r="J27" s="28">
        <f t="shared" ref="J27:J32" si="13">(1+H27*(1+I27)/100)</f>
        <v>6.5847499999999988</v>
      </c>
      <c r="K27" s="8">
        <v>182</v>
      </c>
      <c r="L27" s="7">
        <v>15</v>
      </c>
      <c r="M27" s="3">
        <f t="shared" ref="M27:M32" si="14">K27+L27</f>
        <v>197</v>
      </c>
      <c r="N27" s="13">
        <v>0.14000000000000001</v>
      </c>
      <c r="O27" s="28">
        <f t="shared" ref="O27:O32" si="15">SQRT(200/(100+M27*(1+N27)))</f>
        <v>0.78497191715078951</v>
      </c>
    </row>
    <row r="28" spans="1:15" x14ac:dyDescent="0.25">
      <c r="A28" t="s">
        <v>77</v>
      </c>
      <c r="B28" t="s">
        <v>63</v>
      </c>
      <c r="C28" s="12">
        <v>1</v>
      </c>
      <c r="D28" s="3">
        <v>1</v>
      </c>
      <c r="E28" s="8">
        <v>293</v>
      </c>
      <c r="F28" s="7">
        <v>15</v>
      </c>
      <c r="G28" s="5">
        <v>145</v>
      </c>
      <c r="H28" s="16">
        <f t="shared" si="12"/>
        <v>463.255</v>
      </c>
      <c r="I28" s="13">
        <v>0</v>
      </c>
      <c r="J28" s="28">
        <f t="shared" si="13"/>
        <v>5.6325500000000002</v>
      </c>
      <c r="K28" s="8">
        <v>182</v>
      </c>
      <c r="L28" s="7">
        <v>15</v>
      </c>
      <c r="M28" s="3">
        <f t="shared" si="14"/>
        <v>197</v>
      </c>
      <c r="N28" s="13">
        <v>0</v>
      </c>
      <c r="O28" s="28">
        <f t="shared" si="15"/>
        <v>0.8206099398622182</v>
      </c>
    </row>
    <row r="29" spans="1:15" x14ac:dyDescent="0.25">
      <c r="A29" t="s">
        <v>78</v>
      </c>
      <c r="B29" t="s">
        <v>63</v>
      </c>
      <c r="C29" s="12">
        <v>1.45</v>
      </c>
      <c r="D29" s="3">
        <v>1</v>
      </c>
      <c r="E29" s="8">
        <v>387</v>
      </c>
      <c r="F29" s="7">
        <v>15</v>
      </c>
      <c r="G29" s="5">
        <v>145</v>
      </c>
      <c r="H29" s="16">
        <f t="shared" si="12"/>
        <v>560.54499999999996</v>
      </c>
      <c r="I29" s="13">
        <v>0.1</v>
      </c>
      <c r="J29" s="28">
        <f t="shared" si="13"/>
        <v>7.1659950000000006</v>
      </c>
      <c r="K29" s="8">
        <v>194</v>
      </c>
      <c r="L29" s="7">
        <v>15</v>
      </c>
      <c r="M29" s="3">
        <f t="shared" si="14"/>
        <v>209</v>
      </c>
      <c r="N29" s="30">
        <v>2.5000000000000001E-2</v>
      </c>
      <c r="O29" s="28">
        <f t="shared" si="15"/>
        <v>0.79780109927294152</v>
      </c>
    </row>
    <row r="30" spans="1:15" x14ac:dyDescent="0.25">
      <c r="A30" t="s">
        <v>79</v>
      </c>
      <c r="B30" t="s">
        <v>63</v>
      </c>
      <c r="C30" s="12">
        <v>0.9</v>
      </c>
      <c r="D30" s="3">
        <v>1</v>
      </c>
      <c r="E30" s="8">
        <v>199</v>
      </c>
      <c r="F30" s="7">
        <v>15</v>
      </c>
      <c r="G30" s="5">
        <v>215</v>
      </c>
      <c r="H30" s="16">
        <f t="shared" si="12"/>
        <v>435.96499999999997</v>
      </c>
      <c r="I30" s="13">
        <v>0.35</v>
      </c>
      <c r="J30" s="28">
        <f t="shared" si="13"/>
        <v>6.8855275000000002</v>
      </c>
      <c r="K30" s="8">
        <v>182</v>
      </c>
      <c r="L30" s="7">
        <v>15</v>
      </c>
      <c r="M30" s="3">
        <f t="shared" si="14"/>
        <v>197</v>
      </c>
      <c r="N30" s="13">
        <v>0</v>
      </c>
      <c r="O30" s="28">
        <f t="shared" si="15"/>
        <v>0.8206099398622182</v>
      </c>
    </row>
    <row r="31" spans="1:15" s="6" customFormat="1" x14ac:dyDescent="0.25">
      <c r="A31" s="6" t="s">
        <v>80</v>
      </c>
      <c r="B31" s="6" t="s">
        <v>63</v>
      </c>
      <c r="C31" s="12">
        <v>1.6</v>
      </c>
      <c r="D31" s="20">
        <v>1</v>
      </c>
      <c r="E31" s="8">
        <v>343</v>
      </c>
      <c r="F31" s="7">
        <v>15</v>
      </c>
      <c r="G31" s="5">
        <v>170</v>
      </c>
      <c r="H31" s="21">
        <f t="shared" si="12"/>
        <v>540.005</v>
      </c>
      <c r="I31" s="13">
        <v>0.1</v>
      </c>
      <c r="J31" s="31">
        <f t="shared" si="13"/>
        <v>6.940055000000001</v>
      </c>
      <c r="K31" s="8">
        <v>176</v>
      </c>
      <c r="L31" s="7">
        <v>15</v>
      </c>
      <c r="M31" s="20">
        <f t="shared" si="14"/>
        <v>191</v>
      </c>
      <c r="N31" s="13">
        <v>0</v>
      </c>
      <c r="O31" s="31">
        <f t="shared" si="15"/>
        <v>0.8290266722896783</v>
      </c>
    </row>
    <row r="32" spans="1:15" x14ac:dyDescent="0.25">
      <c r="A32" t="s">
        <v>81</v>
      </c>
      <c r="B32" t="s">
        <v>82</v>
      </c>
      <c r="C32" s="12">
        <v>1.1000000000000001</v>
      </c>
      <c r="D32" s="3">
        <v>1</v>
      </c>
      <c r="E32" s="8">
        <v>226</v>
      </c>
      <c r="F32" s="7">
        <v>0</v>
      </c>
      <c r="G32" s="5">
        <v>170</v>
      </c>
      <c r="H32" s="16">
        <f t="shared" si="12"/>
        <v>403.90999999999997</v>
      </c>
      <c r="I32" s="13">
        <v>0</v>
      </c>
      <c r="J32" s="28">
        <f t="shared" si="13"/>
        <v>5.0390999999999995</v>
      </c>
      <c r="K32" s="8">
        <v>170</v>
      </c>
      <c r="L32" s="7">
        <v>10</v>
      </c>
      <c r="M32" s="3">
        <f t="shared" si="14"/>
        <v>180</v>
      </c>
      <c r="N32" s="13">
        <v>0</v>
      </c>
      <c r="O32" s="28">
        <f t="shared" si="15"/>
        <v>0.84515425472851657</v>
      </c>
    </row>
    <row r="33" spans="1:15" x14ac:dyDescent="0.25">
      <c r="A33" t="s">
        <v>27</v>
      </c>
      <c r="B33" t="s">
        <v>83</v>
      </c>
      <c r="C33" s="12">
        <v>1.1000000000000001</v>
      </c>
      <c r="D33" s="3">
        <v>1</v>
      </c>
      <c r="E33" s="8">
        <v>233</v>
      </c>
      <c r="F33" s="7">
        <v>0</v>
      </c>
      <c r="G33" s="5">
        <v>145</v>
      </c>
      <c r="H33" s="16">
        <f t="shared" ref="H33:H35" si="16">(E33*1.035)+F33+G33</f>
        <v>386.15499999999997</v>
      </c>
      <c r="I33" s="13">
        <v>0</v>
      </c>
      <c r="J33" s="28">
        <f t="shared" ref="J33:J35" si="17">(1+H33*(1+I33)/100)</f>
        <v>4.8615499999999994</v>
      </c>
      <c r="K33" s="8">
        <v>171</v>
      </c>
      <c r="L33" s="7">
        <v>5</v>
      </c>
      <c r="M33" s="3">
        <f t="shared" ref="M33:M35" si="18">K33+L33</f>
        <v>176</v>
      </c>
      <c r="N33" s="13">
        <v>0.42</v>
      </c>
      <c r="O33" s="28">
        <f t="shared" ref="O33:O35" si="19">SQRT(200/(100+M33*(1+N33)))</f>
        <v>0.75601535271085751</v>
      </c>
    </row>
    <row r="34" spans="1:15" x14ac:dyDescent="0.25">
      <c r="A34" t="s">
        <v>84</v>
      </c>
      <c r="B34" t="s">
        <v>83</v>
      </c>
      <c r="C34" s="12">
        <v>1.35</v>
      </c>
      <c r="D34" s="3">
        <v>1</v>
      </c>
      <c r="E34" s="8">
        <v>260</v>
      </c>
      <c r="F34" s="7">
        <v>0</v>
      </c>
      <c r="G34" s="5">
        <v>170</v>
      </c>
      <c r="H34" s="16">
        <f t="shared" si="16"/>
        <v>439.09999999999997</v>
      </c>
      <c r="I34" s="13">
        <v>7.0000000000000007E-2</v>
      </c>
      <c r="J34" s="28">
        <f t="shared" si="17"/>
        <v>5.6983699999999997</v>
      </c>
      <c r="K34" s="8">
        <v>184</v>
      </c>
      <c r="L34" s="7">
        <v>5</v>
      </c>
      <c r="M34" s="3">
        <f t="shared" si="18"/>
        <v>189</v>
      </c>
      <c r="N34" s="13">
        <v>0</v>
      </c>
      <c r="O34" s="28">
        <f t="shared" si="19"/>
        <v>0.83189033080770292</v>
      </c>
    </row>
    <row r="35" spans="1:15" x14ac:dyDescent="0.25">
      <c r="A35" t="s">
        <v>85</v>
      </c>
      <c r="B35" t="s">
        <v>83</v>
      </c>
      <c r="C35" s="12">
        <v>1.35</v>
      </c>
      <c r="D35" s="3">
        <v>1</v>
      </c>
      <c r="E35" s="8">
        <v>260</v>
      </c>
      <c r="F35" s="7">
        <v>0</v>
      </c>
      <c r="G35" s="5">
        <v>170</v>
      </c>
      <c r="H35" s="16">
        <f t="shared" si="16"/>
        <v>439.09999999999997</v>
      </c>
      <c r="I35" s="13">
        <v>0</v>
      </c>
      <c r="J35" s="28">
        <f t="shared" si="17"/>
        <v>5.391</v>
      </c>
      <c r="K35" s="8">
        <v>184</v>
      </c>
      <c r="L35" s="7">
        <v>5</v>
      </c>
      <c r="M35" s="3">
        <f t="shared" si="18"/>
        <v>189</v>
      </c>
      <c r="N35" s="13">
        <v>0</v>
      </c>
      <c r="O35" s="28">
        <f t="shared" si="19"/>
        <v>0.83189033080770292</v>
      </c>
    </row>
    <row r="36" spans="1:15" x14ac:dyDescent="0.25">
      <c r="A36" t="s">
        <v>86</v>
      </c>
      <c r="B36" t="s">
        <v>83</v>
      </c>
      <c r="C36" s="12">
        <v>1</v>
      </c>
      <c r="D36" s="3">
        <v>1</v>
      </c>
      <c r="E36" s="8">
        <v>229</v>
      </c>
      <c r="F36" s="7">
        <v>0</v>
      </c>
      <c r="G36" s="5">
        <v>170</v>
      </c>
      <c r="H36" s="16">
        <f t="shared" ref="H36:H51" si="20">(E36*1.035)+F36+G36</f>
        <v>407.01499999999999</v>
      </c>
      <c r="I36" s="13">
        <v>0</v>
      </c>
      <c r="J36" s="28">
        <f t="shared" ref="J36:J51" si="21">(1+H36*(1+I36)/100)</f>
        <v>5.0701499999999999</v>
      </c>
      <c r="K36" s="8">
        <v>182</v>
      </c>
      <c r="L36" s="7">
        <v>5</v>
      </c>
      <c r="M36" s="3">
        <f t="shared" ref="M36:M51" si="22">K36+L36</f>
        <v>187</v>
      </c>
      <c r="N36" s="13">
        <v>0</v>
      </c>
      <c r="O36" s="28">
        <f t="shared" ref="O36:O51" si="23">SQRT(200/(100+M36*(1+N36)))</f>
        <v>0.83478387112968222</v>
      </c>
    </row>
    <row r="37" spans="1:15" x14ac:dyDescent="0.25">
      <c r="A37" t="s">
        <v>87</v>
      </c>
      <c r="B37" t="s">
        <v>83</v>
      </c>
      <c r="C37" s="12">
        <v>1.35</v>
      </c>
      <c r="D37" s="3">
        <v>1</v>
      </c>
      <c r="E37" s="8">
        <v>260</v>
      </c>
      <c r="F37" s="7">
        <v>0</v>
      </c>
      <c r="G37" s="5">
        <v>170</v>
      </c>
      <c r="H37" s="16">
        <f t="shared" si="20"/>
        <v>439.09999999999997</v>
      </c>
      <c r="I37" s="13">
        <v>0</v>
      </c>
      <c r="J37" s="28">
        <f t="shared" si="21"/>
        <v>5.391</v>
      </c>
      <c r="K37" s="8">
        <v>170</v>
      </c>
      <c r="L37" s="7">
        <v>5</v>
      </c>
      <c r="M37" s="3">
        <f t="shared" si="22"/>
        <v>175</v>
      </c>
      <c r="N37" s="13">
        <v>0</v>
      </c>
      <c r="O37" s="28">
        <f t="shared" si="23"/>
        <v>0.85280286542244177</v>
      </c>
    </row>
    <row r="38" spans="1:15" x14ac:dyDescent="0.25">
      <c r="A38" t="s">
        <v>88</v>
      </c>
      <c r="B38" t="s">
        <v>83</v>
      </c>
      <c r="C38" s="12">
        <v>1.25</v>
      </c>
      <c r="D38" s="3">
        <v>1</v>
      </c>
      <c r="E38" s="8">
        <v>248</v>
      </c>
      <c r="F38" s="7">
        <v>0</v>
      </c>
      <c r="G38" s="5">
        <v>170</v>
      </c>
      <c r="H38" s="16">
        <f t="shared" si="20"/>
        <v>426.68</v>
      </c>
      <c r="I38" s="13">
        <v>0</v>
      </c>
      <c r="J38" s="28">
        <f t="shared" si="21"/>
        <v>5.2667999999999999</v>
      </c>
      <c r="K38" s="8">
        <v>182</v>
      </c>
      <c r="L38" s="7">
        <v>5</v>
      </c>
      <c r="M38" s="3">
        <f t="shared" si="22"/>
        <v>187</v>
      </c>
      <c r="N38" s="13">
        <v>0.3</v>
      </c>
      <c r="O38" s="28">
        <f t="shared" si="23"/>
        <v>0.76349226018416139</v>
      </c>
    </row>
    <row r="39" spans="1:15" x14ac:dyDescent="0.25">
      <c r="A39" t="s">
        <v>89</v>
      </c>
      <c r="B39" t="s">
        <v>83</v>
      </c>
      <c r="C39" s="12">
        <v>1.1499999999999999</v>
      </c>
      <c r="D39" s="3">
        <v>1</v>
      </c>
      <c r="E39" s="8">
        <v>297</v>
      </c>
      <c r="F39" s="7">
        <v>0</v>
      </c>
      <c r="G39" s="5">
        <v>145</v>
      </c>
      <c r="H39" s="16">
        <f t="shared" si="20"/>
        <v>452.39499999999998</v>
      </c>
      <c r="I39" s="13">
        <v>0</v>
      </c>
      <c r="J39" s="28">
        <f t="shared" si="21"/>
        <v>5.5239500000000001</v>
      </c>
      <c r="K39" s="8">
        <v>165</v>
      </c>
      <c r="L39" s="7">
        <v>5</v>
      </c>
      <c r="M39" s="3">
        <f t="shared" si="22"/>
        <v>170</v>
      </c>
      <c r="N39" s="13">
        <v>0</v>
      </c>
      <c r="O39" s="28">
        <f t="shared" si="23"/>
        <v>0.86066296582387036</v>
      </c>
    </row>
    <row r="40" spans="1:15" x14ac:dyDescent="0.25">
      <c r="A40" t="s">
        <v>90</v>
      </c>
      <c r="B40" t="s">
        <v>83</v>
      </c>
      <c r="C40" s="12">
        <v>1.2</v>
      </c>
      <c r="D40" s="3">
        <v>1</v>
      </c>
      <c r="E40" s="8">
        <v>205</v>
      </c>
      <c r="F40" s="7">
        <v>0</v>
      </c>
      <c r="G40" s="5">
        <v>145</v>
      </c>
      <c r="H40" s="16">
        <f t="shared" si="20"/>
        <v>357.17499999999995</v>
      </c>
      <c r="I40" s="13">
        <v>0</v>
      </c>
      <c r="J40" s="28">
        <f t="shared" si="21"/>
        <v>4.5717499999999998</v>
      </c>
      <c r="K40" s="8">
        <v>182</v>
      </c>
      <c r="L40" s="7">
        <v>5</v>
      </c>
      <c r="M40" s="3">
        <f t="shared" si="22"/>
        <v>187</v>
      </c>
      <c r="N40" s="13">
        <v>0</v>
      </c>
      <c r="O40" s="28">
        <f t="shared" si="23"/>
        <v>0.83478387112968222</v>
      </c>
    </row>
    <row r="41" spans="1:15" x14ac:dyDescent="0.25">
      <c r="A41" t="s">
        <v>91</v>
      </c>
      <c r="B41" t="s">
        <v>83</v>
      </c>
      <c r="C41" s="12">
        <v>1.25</v>
      </c>
      <c r="D41" s="3">
        <v>1</v>
      </c>
      <c r="E41" s="8">
        <v>248</v>
      </c>
      <c r="F41" s="7">
        <v>0</v>
      </c>
      <c r="G41" s="5">
        <v>170</v>
      </c>
      <c r="H41" s="16">
        <f t="shared" si="20"/>
        <v>426.68</v>
      </c>
      <c r="I41" s="13">
        <v>0</v>
      </c>
      <c r="J41" s="28">
        <f t="shared" si="21"/>
        <v>5.2667999999999999</v>
      </c>
      <c r="K41" s="8">
        <v>190</v>
      </c>
      <c r="L41" s="7">
        <v>5</v>
      </c>
      <c r="M41" s="3">
        <f t="shared" si="22"/>
        <v>195</v>
      </c>
      <c r="N41" s="13">
        <v>0</v>
      </c>
      <c r="O41" s="28">
        <f t="shared" si="23"/>
        <v>0.82338696959261826</v>
      </c>
    </row>
    <row r="42" spans="1:15" x14ac:dyDescent="0.25">
      <c r="A42" t="s">
        <v>92</v>
      </c>
      <c r="B42" t="s">
        <v>83</v>
      </c>
      <c r="C42" s="12">
        <v>1.05</v>
      </c>
      <c r="D42" s="3">
        <v>1</v>
      </c>
      <c r="E42" s="8">
        <v>222</v>
      </c>
      <c r="F42" s="7">
        <v>0</v>
      </c>
      <c r="G42" s="5">
        <v>170</v>
      </c>
      <c r="H42" s="16">
        <f t="shared" si="20"/>
        <v>399.77</v>
      </c>
      <c r="I42" s="13">
        <v>0</v>
      </c>
      <c r="J42" s="28">
        <f t="shared" si="21"/>
        <v>4.9977</v>
      </c>
      <c r="K42" s="8">
        <v>179</v>
      </c>
      <c r="L42" s="7">
        <v>5</v>
      </c>
      <c r="M42" s="3">
        <f t="shared" si="22"/>
        <v>184</v>
      </c>
      <c r="N42" s="13">
        <v>0</v>
      </c>
      <c r="O42" s="28">
        <f t="shared" si="23"/>
        <v>0.83918135829668905</v>
      </c>
    </row>
    <row r="43" spans="1:15" s="7" customFormat="1" x14ac:dyDescent="0.25">
      <c r="A43" s="7" t="s">
        <v>93</v>
      </c>
      <c r="B43" s="7" t="s">
        <v>94</v>
      </c>
      <c r="C43" s="22">
        <v>1.25</v>
      </c>
      <c r="D43" s="14">
        <v>1</v>
      </c>
      <c r="E43" s="23">
        <v>176</v>
      </c>
      <c r="F43" s="7">
        <v>15</v>
      </c>
      <c r="G43" s="5">
        <v>170</v>
      </c>
      <c r="H43" s="24">
        <f t="shared" si="20"/>
        <v>367.15999999999997</v>
      </c>
      <c r="I43" s="30">
        <v>0</v>
      </c>
      <c r="J43" s="32">
        <f t="shared" si="21"/>
        <v>4.6715999999999998</v>
      </c>
      <c r="K43" s="23">
        <v>220</v>
      </c>
      <c r="L43" s="7">
        <v>5</v>
      </c>
      <c r="M43" s="14">
        <f t="shared" si="22"/>
        <v>225</v>
      </c>
      <c r="N43" s="30">
        <v>0.78</v>
      </c>
      <c r="O43" s="32">
        <f t="shared" si="23"/>
        <v>0.63213954124101401</v>
      </c>
    </row>
    <row r="44" spans="1:15" x14ac:dyDescent="0.25">
      <c r="A44" t="s">
        <v>87</v>
      </c>
      <c r="B44" t="s">
        <v>83</v>
      </c>
      <c r="C44" s="12">
        <v>1.35</v>
      </c>
      <c r="D44" s="3">
        <v>1</v>
      </c>
      <c r="E44" s="8">
        <v>260</v>
      </c>
      <c r="F44" s="7">
        <v>0</v>
      </c>
      <c r="G44" s="5">
        <v>170</v>
      </c>
      <c r="H44" s="16">
        <f t="shared" si="20"/>
        <v>439.09999999999997</v>
      </c>
      <c r="I44" s="13">
        <v>0</v>
      </c>
      <c r="J44" s="28">
        <f t="shared" si="21"/>
        <v>5.391</v>
      </c>
      <c r="K44" s="8">
        <v>170</v>
      </c>
      <c r="L44" s="7">
        <v>5</v>
      </c>
      <c r="M44" s="3">
        <f t="shared" si="22"/>
        <v>175</v>
      </c>
      <c r="N44" s="13">
        <v>0</v>
      </c>
      <c r="O44" s="28">
        <f t="shared" si="23"/>
        <v>0.85280286542244177</v>
      </c>
    </row>
    <row r="45" spans="1:15" x14ac:dyDescent="0.25">
      <c r="A45" t="s">
        <v>87</v>
      </c>
      <c r="B45" t="s">
        <v>83</v>
      </c>
      <c r="C45" s="12">
        <v>1.35</v>
      </c>
      <c r="D45" s="3">
        <v>1</v>
      </c>
      <c r="E45" s="8">
        <v>260</v>
      </c>
      <c r="F45" s="7">
        <v>0</v>
      </c>
      <c r="G45" s="5">
        <v>170</v>
      </c>
      <c r="H45" s="16">
        <f t="shared" si="20"/>
        <v>439.09999999999997</v>
      </c>
      <c r="I45" s="13">
        <v>0</v>
      </c>
      <c r="J45" s="28">
        <f t="shared" si="21"/>
        <v>5.391</v>
      </c>
      <c r="K45" s="8">
        <v>170</v>
      </c>
      <c r="L45" s="7">
        <v>5</v>
      </c>
      <c r="M45" s="3">
        <f t="shared" si="22"/>
        <v>175</v>
      </c>
      <c r="N45" s="13">
        <v>0</v>
      </c>
      <c r="O45" s="28">
        <f t="shared" si="23"/>
        <v>0.85280286542244177</v>
      </c>
    </row>
    <row r="46" spans="1:15" x14ac:dyDescent="0.25">
      <c r="A46" t="s">
        <v>87</v>
      </c>
      <c r="B46" t="s">
        <v>83</v>
      </c>
      <c r="C46" s="12">
        <v>1.35</v>
      </c>
      <c r="D46" s="3">
        <v>1</v>
      </c>
      <c r="E46" s="8">
        <v>260</v>
      </c>
      <c r="F46" s="7">
        <v>0</v>
      </c>
      <c r="G46" s="5">
        <v>170</v>
      </c>
      <c r="H46" s="16">
        <f t="shared" si="20"/>
        <v>439.09999999999997</v>
      </c>
      <c r="I46" s="13">
        <v>0</v>
      </c>
      <c r="J46" s="28">
        <f t="shared" si="21"/>
        <v>5.391</v>
      </c>
      <c r="K46" s="8">
        <v>170</v>
      </c>
      <c r="L46" s="7">
        <v>5</v>
      </c>
      <c r="M46" s="3">
        <f t="shared" si="22"/>
        <v>175</v>
      </c>
      <c r="N46" s="13">
        <v>0</v>
      </c>
      <c r="O46" s="28">
        <f t="shared" si="23"/>
        <v>0.85280286542244177</v>
      </c>
    </row>
    <row r="47" spans="1:15" x14ac:dyDescent="0.25">
      <c r="A47" t="s">
        <v>87</v>
      </c>
      <c r="B47" t="s">
        <v>83</v>
      </c>
      <c r="C47" s="12">
        <v>1.35</v>
      </c>
      <c r="D47" s="3">
        <v>1</v>
      </c>
      <c r="E47" s="8">
        <v>260</v>
      </c>
      <c r="F47" s="7">
        <v>0</v>
      </c>
      <c r="G47" s="5">
        <v>170</v>
      </c>
      <c r="H47" s="16">
        <f t="shared" si="20"/>
        <v>439.09999999999997</v>
      </c>
      <c r="I47" s="13">
        <v>0</v>
      </c>
      <c r="J47" s="28">
        <f t="shared" si="21"/>
        <v>5.391</v>
      </c>
      <c r="K47" s="8">
        <v>170</v>
      </c>
      <c r="L47" s="7">
        <v>5</v>
      </c>
      <c r="M47" s="3">
        <f t="shared" si="22"/>
        <v>175</v>
      </c>
      <c r="N47" s="13">
        <v>0</v>
      </c>
      <c r="O47" s="28">
        <f t="shared" si="23"/>
        <v>0.85280286542244177</v>
      </c>
    </row>
    <row r="48" spans="1:15" x14ac:dyDescent="0.25">
      <c r="A48" t="s">
        <v>87</v>
      </c>
      <c r="B48" t="s">
        <v>83</v>
      </c>
      <c r="C48" s="12">
        <v>1.35</v>
      </c>
      <c r="D48" s="3">
        <v>1</v>
      </c>
      <c r="E48" s="8">
        <v>260</v>
      </c>
      <c r="F48" s="7">
        <v>0</v>
      </c>
      <c r="G48" s="5">
        <v>170</v>
      </c>
      <c r="H48" s="16">
        <f t="shared" si="20"/>
        <v>439.09999999999997</v>
      </c>
      <c r="I48" s="13">
        <v>0</v>
      </c>
      <c r="J48" s="28">
        <f t="shared" si="21"/>
        <v>5.391</v>
      </c>
      <c r="K48" s="8">
        <v>170</v>
      </c>
      <c r="L48" s="7">
        <v>5</v>
      </c>
      <c r="M48" s="3">
        <f t="shared" si="22"/>
        <v>175</v>
      </c>
      <c r="N48" s="13">
        <v>0</v>
      </c>
      <c r="O48" s="28">
        <f t="shared" si="23"/>
        <v>0.85280286542244177</v>
      </c>
    </row>
    <row r="49" spans="1:15" x14ac:dyDescent="0.25">
      <c r="A49" t="s">
        <v>87</v>
      </c>
      <c r="B49" t="s">
        <v>83</v>
      </c>
      <c r="C49" s="12">
        <v>1.35</v>
      </c>
      <c r="D49" s="3">
        <v>1</v>
      </c>
      <c r="E49" s="8">
        <v>260</v>
      </c>
      <c r="F49" s="7">
        <v>0</v>
      </c>
      <c r="G49" s="5">
        <v>170</v>
      </c>
      <c r="H49" s="16">
        <f t="shared" si="20"/>
        <v>439.09999999999997</v>
      </c>
      <c r="I49" s="13">
        <v>0</v>
      </c>
      <c r="J49" s="28">
        <f t="shared" si="21"/>
        <v>5.391</v>
      </c>
      <c r="K49" s="8">
        <v>170</v>
      </c>
      <c r="L49" s="7">
        <v>5</v>
      </c>
      <c r="M49" s="3">
        <f t="shared" si="22"/>
        <v>175</v>
      </c>
      <c r="N49" s="13">
        <v>0</v>
      </c>
      <c r="O49" s="28">
        <f t="shared" si="23"/>
        <v>0.85280286542244177</v>
      </c>
    </row>
    <row r="50" spans="1:15" x14ac:dyDescent="0.25">
      <c r="A50" t="s">
        <v>87</v>
      </c>
      <c r="B50" t="s">
        <v>83</v>
      </c>
      <c r="C50" s="12">
        <v>1.35</v>
      </c>
      <c r="D50" s="3">
        <v>1</v>
      </c>
      <c r="E50" s="8">
        <v>260</v>
      </c>
      <c r="F50" s="7">
        <v>0</v>
      </c>
      <c r="G50" s="5">
        <v>170</v>
      </c>
      <c r="H50" s="16">
        <f t="shared" si="20"/>
        <v>439.09999999999997</v>
      </c>
      <c r="I50" s="13">
        <v>0</v>
      </c>
      <c r="J50" s="28">
        <f t="shared" si="21"/>
        <v>5.391</v>
      </c>
      <c r="K50" s="8">
        <v>170</v>
      </c>
      <c r="L50" s="7">
        <v>5</v>
      </c>
      <c r="M50" s="3">
        <f t="shared" si="22"/>
        <v>175</v>
      </c>
      <c r="N50" s="13">
        <v>0</v>
      </c>
      <c r="O50" s="28">
        <f t="shared" si="23"/>
        <v>0.85280286542244177</v>
      </c>
    </row>
    <row r="51" spans="1:15" x14ac:dyDescent="0.25">
      <c r="A51" t="s">
        <v>87</v>
      </c>
      <c r="B51" t="s">
        <v>83</v>
      </c>
      <c r="C51" s="12">
        <v>1.35</v>
      </c>
      <c r="D51" s="3">
        <v>1</v>
      </c>
      <c r="E51" s="8">
        <v>260</v>
      </c>
      <c r="F51" s="7">
        <v>0</v>
      </c>
      <c r="G51" s="5">
        <v>170</v>
      </c>
      <c r="H51" s="16">
        <f t="shared" si="20"/>
        <v>439.09999999999997</v>
      </c>
      <c r="I51" s="13">
        <v>0</v>
      </c>
      <c r="J51" s="28">
        <f t="shared" si="21"/>
        <v>5.391</v>
      </c>
      <c r="K51" s="8">
        <v>170</v>
      </c>
      <c r="L51" s="7">
        <v>5</v>
      </c>
      <c r="M51" s="3">
        <f t="shared" si="22"/>
        <v>175</v>
      </c>
      <c r="N51" s="13">
        <v>0</v>
      </c>
      <c r="O51" s="28">
        <f t="shared" si="23"/>
        <v>0.85280286542244177</v>
      </c>
    </row>
    <row r="52" spans="1:15" x14ac:dyDescent="0.25">
      <c r="A52" t="s">
        <v>95</v>
      </c>
      <c r="B52" t="s">
        <v>63</v>
      </c>
      <c r="C52" s="12">
        <v>0.9</v>
      </c>
      <c r="D52" s="3">
        <v>2</v>
      </c>
      <c r="E52" s="8">
        <v>199</v>
      </c>
      <c r="F52" s="7">
        <v>15</v>
      </c>
      <c r="G52" s="5">
        <v>215</v>
      </c>
      <c r="H52" s="16">
        <f t="shared" ref="H52:H87" si="24">(E52*1.035)+F52+G52</f>
        <v>435.96499999999997</v>
      </c>
      <c r="I52" s="13">
        <v>0.35</v>
      </c>
      <c r="J52" s="28">
        <f t="shared" ref="J52:J87" si="25">(1+H52*(1+I52)/100)</f>
        <v>6.8855275000000002</v>
      </c>
      <c r="K52" s="8">
        <v>182</v>
      </c>
      <c r="L52" s="7">
        <v>15</v>
      </c>
      <c r="M52" s="3">
        <f t="shared" ref="M52:M87" si="26">K52+L52</f>
        <v>197</v>
      </c>
      <c r="N52" s="13">
        <v>0</v>
      </c>
      <c r="O52" s="28">
        <f t="shared" ref="O52:O87" si="27">SQRT(200/(100+M52*(1+N52)))</f>
        <v>0.8206099398622182</v>
      </c>
    </row>
    <row r="53" spans="1:15" x14ac:dyDescent="0.25">
      <c r="A53" t="s">
        <v>95</v>
      </c>
      <c r="B53" t="s">
        <v>63</v>
      </c>
      <c r="C53" s="12">
        <v>0.9</v>
      </c>
      <c r="D53" s="3">
        <v>2</v>
      </c>
      <c r="E53" s="8">
        <v>199</v>
      </c>
      <c r="F53" s="7">
        <v>15</v>
      </c>
      <c r="G53" s="5">
        <v>215</v>
      </c>
      <c r="H53" s="16">
        <f t="shared" si="24"/>
        <v>435.96499999999997</v>
      </c>
      <c r="I53" s="13">
        <v>0.35</v>
      </c>
      <c r="J53" s="28">
        <f t="shared" si="25"/>
        <v>6.8855275000000002</v>
      </c>
      <c r="K53" s="8">
        <v>182</v>
      </c>
      <c r="L53" s="7">
        <v>15</v>
      </c>
      <c r="M53" s="3">
        <f t="shared" si="26"/>
        <v>197</v>
      </c>
      <c r="N53" s="13">
        <v>0</v>
      </c>
      <c r="O53" s="28">
        <f t="shared" si="27"/>
        <v>0.8206099398622182</v>
      </c>
    </row>
    <row r="54" spans="1:15" x14ac:dyDescent="0.25">
      <c r="A54" t="s">
        <v>95</v>
      </c>
      <c r="B54" t="s">
        <v>63</v>
      </c>
      <c r="C54" s="12">
        <v>0.9</v>
      </c>
      <c r="D54" s="3">
        <v>2</v>
      </c>
      <c r="E54" s="8">
        <v>199</v>
      </c>
      <c r="F54" s="7">
        <v>15</v>
      </c>
      <c r="G54" s="5">
        <v>215</v>
      </c>
      <c r="H54" s="16">
        <f t="shared" si="24"/>
        <v>435.96499999999997</v>
      </c>
      <c r="I54" s="13">
        <v>0.35</v>
      </c>
      <c r="J54" s="28">
        <f t="shared" si="25"/>
        <v>6.8855275000000002</v>
      </c>
      <c r="K54" s="8">
        <v>182</v>
      </c>
      <c r="L54" s="7">
        <v>15</v>
      </c>
      <c r="M54" s="3">
        <f t="shared" si="26"/>
        <v>197</v>
      </c>
      <c r="N54" s="13">
        <v>0</v>
      </c>
      <c r="O54" s="28">
        <f t="shared" si="27"/>
        <v>0.8206099398622182</v>
      </c>
    </row>
    <row r="55" spans="1:15" x14ac:dyDescent="0.25">
      <c r="A55" t="s">
        <v>95</v>
      </c>
      <c r="B55" t="s">
        <v>63</v>
      </c>
      <c r="C55" s="12">
        <v>0.9</v>
      </c>
      <c r="D55" s="3">
        <v>2</v>
      </c>
      <c r="E55" s="8">
        <v>199</v>
      </c>
      <c r="F55" s="7">
        <v>15</v>
      </c>
      <c r="G55" s="5">
        <v>215</v>
      </c>
      <c r="H55" s="16">
        <f t="shared" si="24"/>
        <v>435.96499999999997</v>
      </c>
      <c r="I55" s="13">
        <v>0.35</v>
      </c>
      <c r="J55" s="28">
        <f t="shared" si="25"/>
        <v>6.8855275000000002</v>
      </c>
      <c r="K55" s="8">
        <v>182</v>
      </c>
      <c r="L55" s="7">
        <v>15</v>
      </c>
      <c r="M55" s="3">
        <f t="shared" si="26"/>
        <v>197</v>
      </c>
      <c r="N55" s="13">
        <v>0</v>
      </c>
      <c r="O55" s="28">
        <f t="shared" si="27"/>
        <v>0.8206099398622182</v>
      </c>
    </row>
    <row r="56" spans="1:15" x14ac:dyDescent="0.25">
      <c r="A56" t="s">
        <v>95</v>
      </c>
      <c r="B56" t="s">
        <v>63</v>
      </c>
      <c r="C56" s="12">
        <v>0.9</v>
      </c>
      <c r="D56" s="3">
        <v>2</v>
      </c>
      <c r="E56" s="8">
        <v>199</v>
      </c>
      <c r="F56" s="7">
        <v>15</v>
      </c>
      <c r="G56" s="5">
        <v>215</v>
      </c>
      <c r="H56" s="16">
        <f t="shared" si="24"/>
        <v>435.96499999999997</v>
      </c>
      <c r="I56" s="13">
        <v>0.35</v>
      </c>
      <c r="J56" s="28">
        <f t="shared" si="25"/>
        <v>6.8855275000000002</v>
      </c>
      <c r="K56" s="8">
        <v>182</v>
      </c>
      <c r="L56" s="7">
        <v>15</v>
      </c>
      <c r="M56" s="3">
        <f t="shared" si="26"/>
        <v>197</v>
      </c>
      <c r="N56" s="13">
        <v>0</v>
      </c>
      <c r="O56" s="28">
        <f t="shared" si="27"/>
        <v>0.8206099398622182</v>
      </c>
    </row>
    <row r="57" spans="1:15" x14ac:dyDescent="0.25">
      <c r="A57" t="s">
        <v>95</v>
      </c>
      <c r="B57" t="s">
        <v>63</v>
      </c>
      <c r="C57" s="12">
        <v>0.9</v>
      </c>
      <c r="D57" s="3">
        <v>2</v>
      </c>
      <c r="E57" s="8">
        <v>199</v>
      </c>
      <c r="F57" s="7">
        <v>15</v>
      </c>
      <c r="G57" s="5">
        <v>215</v>
      </c>
      <c r="H57" s="16">
        <f t="shared" si="24"/>
        <v>435.96499999999997</v>
      </c>
      <c r="I57" s="13">
        <v>0.35</v>
      </c>
      <c r="J57" s="28">
        <f t="shared" si="25"/>
        <v>6.8855275000000002</v>
      </c>
      <c r="K57" s="8">
        <v>182</v>
      </c>
      <c r="L57" s="7">
        <v>15</v>
      </c>
      <c r="M57" s="3">
        <f t="shared" si="26"/>
        <v>197</v>
      </c>
      <c r="N57" s="13">
        <v>0</v>
      </c>
      <c r="O57" s="28">
        <f t="shared" si="27"/>
        <v>0.8206099398622182</v>
      </c>
    </row>
    <row r="58" spans="1:15" x14ac:dyDescent="0.25">
      <c r="A58" t="s">
        <v>95</v>
      </c>
      <c r="B58" t="s">
        <v>63</v>
      </c>
      <c r="C58" s="12">
        <v>0.9</v>
      </c>
      <c r="D58" s="3">
        <v>2</v>
      </c>
      <c r="E58" s="8">
        <v>199</v>
      </c>
      <c r="F58" s="7">
        <v>15</v>
      </c>
      <c r="G58" s="5">
        <v>215</v>
      </c>
      <c r="H58" s="16">
        <f t="shared" si="24"/>
        <v>435.96499999999997</v>
      </c>
      <c r="I58" s="13">
        <v>0.35</v>
      </c>
      <c r="J58" s="28">
        <f t="shared" si="25"/>
        <v>6.8855275000000002</v>
      </c>
      <c r="K58" s="8">
        <v>182</v>
      </c>
      <c r="L58" s="7">
        <v>15</v>
      </c>
      <c r="M58" s="3">
        <f t="shared" si="26"/>
        <v>197</v>
      </c>
      <c r="N58" s="13">
        <v>0</v>
      </c>
      <c r="O58" s="28">
        <f t="shared" si="27"/>
        <v>0.8206099398622182</v>
      </c>
    </row>
    <row r="59" spans="1:15" x14ac:dyDescent="0.25">
      <c r="A59" t="s">
        <v>95</v>
      </c>
      <c r="B59" t="s">
        <v>63</v>
      </c>
      <c r="C59" s="12">
        <v>0.9</v>
      </c>
      <c r="D59" s="3">
        <v>2</v>
      </c>
      <c r="E59" s="8">
        <v>199</v>
      </c>
      <c r="F59" s="7">
        <v>15</v>
      </c>
      <c r="G59" s="5">
        <v>215</v>
      </c>
      <c r="H59" s="16">
        <f t="shared" si="24"/>
        <v>435.96499999999997</v>
      </c>
      <c r="I59" s="13">
        <v>0.35</v>
      </c>
      <c r="J59" s="28">
        <f t="shared" si="25"/>
        <v>6.8855275000000002</v>
      </c>
      <c r="K59" s="8">
        <v>182</v>
      </c>
      <c r="L59" s="7">
        <v>15</v>
      </c>
      <c r="M59" s="3">
        <f t="shared" si="26"/>
        <v>197</v>
      </c>
      <c r="N59" s="13">
        <v>0</v>
      </c>
      <c r="O59" s="28">
        <f t="shared" si="27"/>
        <v>0.8206099398622182</v>
      </c>
    </row>
    <row r="60" spans="1:15" x14ac:dyDescent="0.25">
      <c r="A60" t="s">
        <v>95</v>
      </c>
      <c r="B60" t="s">
        <v>63</v>
      </c>
      <c r="C60" s="12">
        <v>0.9</v>
      </c>
      <c r="D60" s="3">
        <v>2</v>
      </c>
      <c r="E60" s="8">
        <v>199</v>
      </c>
      <c r="F60" s="7">
        <v>15</v>
      </c>
      <c r="G60" s="5">
        <v>215</v>
      </c>
      <c r="H60" s="16">
        <f t="shared" si="24"/>
        <v>435.96499999999997</v>
      </c>
      <c r="I60" s="13">
        <v>0.35</v>
      </c>
      <c r="J60" s="28">
        <f t="shared" si="25"/>
        <v>6.8855275000000002</v>
      </c>
      <c r="K60" s="8">
        <v>182</v>
      </c>
      <c r="L60" s="7">
        <v>15</v>
      </c>
      <c r="M60" s="3">
        <f t="shared" si="26"/>
        <v>197</v>
      </c>
      <c r="N60" s="13">
        <v>0</v>
      </c>
      <c r="O60" s="28">
        <f t="shared" si="27"/>
        <v>0.8206099398622182</v>
      </c>
    </row>
    <row r="61" spans="1:15" x14ac:dyDescent="0.25">
      <c r="A61" t="s">
        <v>95</v>
      </c>
      <c r="B61" t="s">
        <v>63</v>
      </c>
      <c r="C61" s="12">
        <v>0.9</v>
      </c>
      <c r="D61" s="3">
        <v>2</v>
      </c>
      <c r="E61" s="8">
        <v>199</v>
      </c>
      <c r="F61" s="7">
        <v>15</v>
      </c>
      <c r="G61" s="5">
        <v>215</v>
      </c>
      <c r="H61" s="16">
        <f t="shared" si="24"/>
        <v>435.96499999999997</v>
      </c>
      <c r="I61" s="13">
        <v>0.35</v>
      </c>
      <c r="J61" s="28">
        <f t="shared" si="25"/>
        <v>6.8855275000000002</v>
      </c>
      <c r="K61" s="8">
        <v>182</v>
      </c>
      <c r="L61" s="7">
        <v>15</v>
      </c>
      <c r="M61" s="3">
        <f t="shared" si="26"/>
        <v>197</v>
      </c>
      <c r="N61" s="13">
        <v>0</v>
      </c>
      <c r="O61" s="28">
        <f t="shared" si="27"/>
        <v>0.8206099398622182</v>
      </c>
    </row>
    <row r="62" spans="1:15" x14ac:dyDescent="0.25">
      <c r="A62" t="s">
        <v>95</v>
      </c>
      <c r="B62" t="s">
        <v>63</v>
      </c>
      <c r="C62" s="12">
        <v>0.9</v>
      </c>
      <c r="D62" s="3">
        <v>2</v>
      </c>
      <c r="E62" s="8">
        <v>199</v>
      </c>
      <c r="F62" s="7">
        <v>15</v>
      </c>
      <c r="G62" s="5">
        <v>215</v>
      </c>
      <c r="H62" s="16">
        <f t="shared" si="24"/>
        <v>435.96499999999997</v>
      </c>
      <c r="I62" s="13">
        <v>0.35</v>
      </c>
      <c r="J62" s="28">
        <f t="shared" si="25"/>
        <v>6.8855275000000002</v>
      </c>
      <c r="K62" s="8">
        <v>182</v>
      </c>
      <c r="L62" s="7">
        <v>15</v>
      </c>
      <c r="M62" s="3">
        <f t="shared" si="26"/>
        <v>197</v>
      </c>
      <c r="N62" s="13">
        <v>0</v>
      </c>
      <c r="O62" s="28">
        <f t="shared" si="27"/>
        <v>0.8206099398622182</v>
      </c>
    </row>
    <row r="63" spans="1:15" x14ac:dyDescent="0.25">
      <c r="A63" t="s">
        <v>95</v>
      </c>
      <c r="B63" t="s">
        <v>63</v>
      </c>
      <c r="C63" s="12">
        <v>0.9</v>
      </c>
      <c r="D63" s="3">
        <v>2</v>
      </c>
      <c r="E63" s="8">
        <v>199</v>
      </c>
      <c r="F63" s="7">
        <v>15</v>
      </c>
      <c r="G63" s="5">
        <v>215</v>
      </c>
      <c r="H63" s="16">
        <f t="shared" si="24"/>
        <v>435.96499999999997</v>
      </c>
      <c r="I63" s="13">
        <v>0.35</v>
      </c>
      <c r="J63" s="28">
        <f t="shared" si="25"/>
        <v>6.8855275000000002</v>
      </c>
      <c r="K63" s="8">
        <v>182</v>
      </c>
      <c r="L63" s="7">
        <v>15</v>
      </c>
      <c r="M63" s="3">
        <f t="shared" si="26"/>
        <v>197</v>
      </c>
      <c r="N63" s="13">
        <v>0</v>
      </c>
      <c r="O63" s="28">
        <f t="shared" si="27"/>
        <v>0.8206099398622182</v>
      </c>
    </row>
    <row r="64" spans="1:15" x14ac:dyDescent="0.25">
      <c r="A64" t="s">
        <v>95</v>
      </c>
      <c r="B64" t="s">
        <v>63</v>
      </c>
      <c r="C64" s="12">
        <v>0.9</v>
      </c>
      <c r="D64" s="3">
        <v>2</v>
      </c>
      <c r="E64" s="8">
        <v>199</v>
      </c>
      <c r="F64" s="7">
        <v>15</v>
      </c>
      <c r="G64" s="5">
        <v>215</v>
      </c>
      <c r="H64" s="16">
        <f t="shared" si="24"/>
        <v>435.96499999999997</v>
      </c>
      <c r="I64" s="13">
        <v>0.35</v>
      </c>
      <c r="J64" s="28">
        <f t="shared" si="25"/>
        <v>6.8855275000000002</v>
      </c>
      <c r="K64" s="8">
        <v>182</v>
      </c>
      <c r="L64" s="7">
        <v>15</v>
      </c>
      <c r="M64" s="3">
        <f t="shared" si="26"/>
        <v>197</v>
      </c>
      <c r="N64" s="13">
        <v>0</v>
      </c>
      <c r="O64" s="28">
        <f t="shared" si="27"/>
        <v>0.8206099398622182</v>
      </c>
    </row>
    <row r="65" spans="1:15" x14ac:dyDescent="0.25">
      <c r="A65" t="s">
        <v>95</v>
      </c>
      <c r="B65" t="s">
        <v>63</v>
      </c>
      <c r="C65" s="12">
        <v>0.9</v>
      </c>
      <c r="D65" s="3">
        <v>2</v>
      </c>
      <c r="E65" s="8">
        <v>199</v>
      </c>
      <c r="F65" s="7">
        <v>15</v>
      </c>
      <c r="G65" s="5">
        <v>215</v>
      </c>
      <c r="H65" s="16">
        <f t="shared" si="24"/>
        <v>435.96499999999997</v>
      </c>
      <c r="I65" s="13">
        <v>0.35</v>
      </c>
      <c r="J65" s="28">
        <f t="shared" si="25"/>
        <v>6.8855275000000002</v>
      </c>
      <c r="K65" s="8">
        <v>182</v>
      </c>
      <c r="L65" s="7">
        <v>15</v>
      </c>
      <c r="M65" s="3">
        <f t="shared" si="26"/>
        <v>197</v>
      </c>
      <c r="N65" s="13">
        <v>0</v>
      </c>
      <c r="O65" s="28">
        <f t="shared" si="27"/>
        <v>0.8206099398622182</v>
      </c>
    </row>
    <row r="66" spans="1:15" x14ac:dyDescent="0.25">
      <c r="A66" t="s">
        <v>95</v>
      </c>
      <c r="B66" t="s">
        <v>63</v>
      </c>
      <c r="C66" s="12">
        <v>0.9</v>
      </c>
      <c r="D66" s="3">
        <v>2</v>
      </c>
      <c r="E66" s="8">
        <v>199</v>
      </c>
      <c r="F66" s="7">
        <v>15</v>
      </c>
      <c r="G66" s="5">
        <v>215</v>
      </c>
      <c r="H66" s="16">
        <f t="shared" si="24"/>
        <v>435.96499999999997</v>
      </c>
      <c r="I66" s="13">
        <v>0.35</v>
      </c>
      <c r="J66" s="28">
        <f t="shared" si="25"/>
        <v>6.8855275000000002</v>
      </c>
      <c r="K66" s="8">
        <v>182</v>
      </c>
      <c r="L66" s="7">
        <v>15</v>
      </c>
      <c r="M66" s="3">
        <f t="shared" si="26"/>
        <v>197</v>
      </c>
      <c r="N66" s="13">
        <v>0</v>
      </c>
      <c r="O66" s="28">
        <f t="shared" si="27"/>
        <v>0.8206099398622182</v>
      </c>
    </row>
    <row r="67" spans="1:15" x14ac:dyDescent="0.25">
      <c r="A67" t="s">
        <v>95</v>
      </c>
      <c r="B67" t="s">
        <v>63</v>
      </c>
      <c r="C67" s="12">
        <v>0.9</v>
      </c>
      <c r="D67" s="3">
        <v>2</v>
      </c>
      <c r="E67" s="8">
        <v>199</v>
      </c>
      <c r="F67" s="7">
        <v>15</v>
      </c>
      <c r="G67" s="5">
        <v>215</v>
      </c>
      <c r="H67" s="16">
        <f t="shared" si="24"/>
        <v>435.96499999999997</v>
      </c>
      <c r="I67" s="13">
        <v>0.35</v>
      </c>
      <c r="J67" s="28">
        <f t="shared" si="25"/>
        <v>6.8855275000000002</v>
      </c>
      <c r="K67" s="8">
        <v>182</v>
      </c>
      <c r="L67" s="7">
        <v>15</v>
      </c>
      <c r="M67" s="3">
        <f t="shared" si="26"/>
        <v>197</v>
      </c>
      <c r="N67" s="13">
        <v>0</v>
      </c>
      <c r="O67" s="28">
        <f t="shared" si="27"/>
        <v>0.8206099398622182</v>
      </c>
    </row>
    <row r="68" spans="1:15" x14ac:dyDescent="0.25">
      <c r="A68" t="s">
        <v>95</v>
      </c>
      <c r="B68" t="s">
        <v>63</v>
      </c>
      <c r="C68" s="12">
        <v>0.9</v>
      </c>
      <c r="D68" s="3">
        <v>2</v>
      </c>
      <c r="E68" s="8">
        <v>199</v>
      </c>
      <c r="F68" s="7">
        <v>15</v>
      </c>
      <c r="G68" s="5">
        <v>215</v>
      </c>
      <c r="H68" s="16">
        <f t="shared" si="24"/>
        <v>435.96499999999997</v>
      </c>
      <c r="I68" s="13">
        <v>0.35</v>
      </c>
      <c r="J68" s="28">
        <f t="shared" si="25"/>
        <v>6.8855275000000002</v>
      </c>
      <c r="K68" s="8">
        <v>182</v>
      </c>
      <c r="L68" s="7">
        <v>15</v>
      </c>
      <c r="M68" s="3">
        <f t="shared" si="26"/>
        <v>197</v>
      </c>
      <c r="N68" s="13">
        <v>0</v>
      </c>
      <c r="O68" s="28">
        <f t="shared" si="27"/>
        <v>0.8206099398622182</v>
      </c>
    </row>
    <row r="69" spans="1:15" x14ac:dyDescent="0.25">
      <c r="A69" t="s">
        <v>95</v>
      </c>
      <c r="B69" t="s">
        <v>63</v>
      </c>
      <c r="C69" s="12">
        <v>0.9</v>
      </c>
      <c r="D69" s="3">
        <v>2</v>
      </c>
      <c r="E69" s="8">
        <v>199</v>
      </c>
      <c r="F69" s="7">
        <v>15</v>
      </c>
      <c r="G69" s="5">
        <v>215</v>
      </c>
      <c r="H69" s="16">
        <f t="shared" si="24"/>
        <v>435.96499999999997</v>
      </c>
      <c r="I69" s="13">
        <v>0.35</v>
      </c>
      <c r="J69" s="28">
        <f t="shared" si="25"/>
        <v>6.8855275000000002</v>
      </c>
      <c r="K69" s="8">
        <v>182</v>
      </c>
      <c r="L69" s="7">
        <v>15</v>
      </c>
      <c r="M69" s="3">
        <f t="shared" si="26"/>
        <v>197</v>
      </c>
      <c r="N69" s="13">
        <v>0</v>
      </c>
      <c r="O69" s="28">
        <f t="shared" si="27"/>
        <v>0.8206099398622182</v>
      </c>
    </row>
    <row r="70" spans="1:15" x14ac:dyDescent="0.25">
      <c r="A70" t="s">
        <v>95</v>
      </c>
      <c r="B70" t="s">
        <v>63</v>
      </c>
      <c r="C70" s="12">
        <v>0.9</v>
      </c>
      <c r="D70" s="3">
        <v>2</v>
      </c>
      <c r="E70" s="8">
        <v>199</v>
      </c>
      <c r="F70" s="7">
        <v>15</v>
      </c>
      <c r="G70" s="5">
        <v>215</v>
      </c>
      <c r="H70" s="16">
        <f t="shared" si="24"/>
        <v>435.96499999999997</v>
      </c>
      <c r="I70" s="13">
        <v>0.35</v>
      </c>
      <c r="J70" s="28">
        <f t="shared" si="25"/>
        <v>6.8855275000000002</v>
      </c>
      <c r="K70" s="8">
        <v>182</v>
      </c>
      <c r="L70" s="7">
        <v>15</v>
      </c>
      <c r="M70" s="3">
        <f t="shared" si="26"/>
        <v>197</v>
      </c>
      <c r="N70" s="13">
        <v>0</v>
      </c>
      <c r="O70" s="28">
        <f t="shared" si="27"/>
        <v>0.8206099398622182</v>
      </c>
    </row>
    <row r="71" spans="1:15" x14ac:dyDescent="0.25">
      <c r="A71" t="s">
        <v>95</v>
      </c>
      <c r="B71" t="s">
        <v>63</v>
      </c>
      <c r="C71" s="12">
        <v>0.9</v>
      </c>
      <c r="D71" s="3">
        <v>2</v>
      </c>
      <c r="E71" s="8">
        <v>199</v>
      </c>
      <c r="F71" s="7">
        <v>15</v>
      </c>
      <c r="G71" s="5">
        <v>215</v>
      </c>
      <c r="H71" s="16">
        <f t="shared" si="24"/>
        <v>435.96499999999997</v>
      </c>
      <c r="I71" s="13">
        <v>0.35</v>
      </c>
      <c r="J71" s="28">
        <f t="shared" si="25"/>
        <v>6.8855275000000002</v>
      </c>
      <c r="K71" s="8">
        <v>182</v>
      </c>
      <c r="L71" s="7">
        <v>15</v>
      </c>
      <c r="M71" s="3">
        <f t="shared" si="26"/>
        <v>197</v>
      </c>
      <c r="N71" s="13">
        <v>0</v>
      </c>
      <c r="O71" s="28">
        <f t="shared" si="27"/>
        <v>0.8206099398622182</v>
      </c>
    </row>
    <row r="72" spans="1:15" x14ac:dyDescent="0.25">
      <c r="A72" t="s">
        <v>95</v>
      </c>
      <c r="B72" t="s">
        <v>63</v>
      </c>
      <c r="C72" s="12">
        <v>0.9</v>
      </c>
      <c r="D72" s="3">
        <v>2</v>
      </c>
      <c r="E72" s="8">
        <v>199</v>
      </c>
      <c r="F72" s="7">
        <v>15</v>
      </c>
      <c r="G72" s="5">
        <v>215</v>
      </c>
      <c r="H72" s="16">
        <f t="shared" si="24"/>
        <v>435.96499999999997</v>
      </c>
      <c r="I72" s="13">
        <v>0.35</v>
      </c>
      <c r="J72" s="28">
        <f t="shared" si="25"/>
        <v>6.8855275000000002</v>
      </c>
      <c r="K72" s="8">
        <v>182</v>
      </c>
      <c r="L72" s="7">
        <v>15</v>
      </c>
      <c r="M72" s="3">
        <f t="shared" si="26"/>
        <v>197</v>
      </c>
      <c r="N72" s="13">
        <v>0</v>
      </c>
      <c r="O72" s="28">
        <f t="shared" si="27"/>
        <v>0.8206099398622182</v>
      </c>
    </row>
    <row r="73" spans="1:15" x14ac:dyDescent="0.25">
      <c r="A73" t="s">
        <v>95</v>
      </c>
      <c r="B73" t="s">
        <v>63</v>
      </c>
      <c r="C73" s="12">
        <v>0.9</v>
      </c>
      <c r="D73" s="3">
        <v>2</v>
      </c>
      <c r="E73" s="8">
        <v>199</v>
      </c>
      <c r="F73" s="7">
        <v>15</v>
      </c>
      <c r="G73" s="5">
        <v>215</v>
      </c>
      <c r="H73" s="16">
        <f t="shared" si="24"/>
        <v>435.96499999999997</v>
      </c>
      <c r="I73" s="13">
        <v>0.35</v>
      </c>
      <c r="J73" s="28">
        <f t="shared" si="25"/>
        <v>6.8855275000000002</v>
      </c>
      <c r="K73" s="8">
        <v>182</v>
      </c>
      <c r="L73" s="7">
        <v>15</v>
      </c>
      <c r="M73" s="3">
        <f t="shared" si="26"/>
        <v>197</v>
      </c>
      <c r="N73" s="13">
        <v>0</v>
      </c>
      <c r="O73" s="28">
        <f t="shared" si="27"/>
        <v>0.8206099398622182</v>
      </c>
    </row>
    <row r="74" spans="1:15" x14ac:dyDescent="0.25">
      <c r="A74" t="s">
        <v>95</v>
      </c>
      <c r="B74" t="s">
        <v>63</v>
      </c>
      <c r="C74" s="12">
        <v>0.9</v>
      </c>
      <c r="D74" s="3">
        <v>2</v>
      </c>
      <c r="E74" s="8">
        <v>199</v>
      </c>
      <c r="F74" s="7">
        <v>15</v>
      </c>
      <c r="G74" s="5">
        <v>215</v>
      </c>
      <c r="H74" s="16">
        <f t="shared" si="24"/>
        <v>435.96499999999997</v>
      </c>
      <c r="I74" s="13">
        <v>0.35</v>
      </c>
      <c r="J74" s="28">
        <f t="shared" si="25"/>
        <v>6.8855275000000002</v>
      </c>
      <c r="K74" s="8">
        <v>182</v>
      </c>
      <c r="L74" s="7">
        <v>15</v>
      </c>
      <c r="M74" s="3">
        <f t="shared" si="26"/>
        <v>197</v>
      </c>
      <c r="N74" s="13">
        <v>0</v>
      </c>
      <c r="O74" s="28">
        <f t="shared" si="27"/>
        <v>0.8206099398622182</v>
      </c>
    </row>
    <row r="75" spans="1:15" x14ac:dyDescent="0.25">
      <c r="A75" t="s">
        <v>95</v>
      </c>
      <c r="B75" t="s">
        <v>63</v>
      </c>
      <c r="C75" s="12">
        <v>0.9</v>
      </c>
      <c r="D75" s="3">
        <v>2</v>
      </c>
      <c r="E75" s="8">
        <v>199</v>
      </c>
      <c r="F75" s="7">
        <v>15</v>
      </c>
      <c r="G75" s="5">
        <v>215</v>
      </c>
      <c r="H75" s="16">
        <f t="shared" si="24"/>
        <v>435.96499999999997</v>
      </c>
      <c r="I75" s="13">
        <v>0.35</v>
      </c>
      <c r="J75" s="28">
        <f t="shared" si="25"/>
        <v>6.8855275000000002</v>
      </c>
      <c r="K75" s="8">
        <v>182</v>
      </c>
      <c r="L75" s="7">
        <v>15</v>
      </c>
      <c r="M75" s="3">
        <f t="shared" si="26"/>
        <v>197</v>
      </c>
      <c r="N75" s="13">
        <v>0</v>
      </c>
      <c r="O75" s="28">
        <f t="shared" si="27"/>
        <v>0.8206099398622182</v>
      </c>
    </row>
    <row r="76" spans="1:15" x14ac:dyDescent="0.25">
      <c r="A76" t="s">
        <v>95</v>
      </c>
      <c r="B76" t="s">
        <v>63</v>
      </c>
      <c r="C76" s="12">
        <v>0.9</v>
      </c>
      <c r="D76" s="3">
        <v>2</v>
      </c>
      <c r="E76" s="8">
        <v>199</v>
      </c>
      <c r="F76" s="7">
        <v>15</v>
      </c>
      <c r="G76" s="5">
        <v>215</v>
      </c>
      <c r="H76" s="16">
        <f t="shared" si="24"/>
        <v>435.96499999999997</v>
      </c>
      <c r="I76" s="13">
        <v>0.35</v>
      </c>
      <c r="J76" s="28">
        <f t="shared" si="25"/>
        <v>6.8855275000000002</v>
      </c>
      <c r="K76" s="8">
        <v>182</v>
      </c>
      <c r="L76" s="7">
        <v>15</v>
      </c>
      <c r="M76" s="3">
        <f t="shared" si="26"/>
        <v>197</v>
      </c>
      <c r="N76" s="13">
        <v>0</v>
      </c>
      <c r="O76" s="28">
        <f t="shared" si="27"/>
        <v>0.8206099398622182</v>
      </c>
    </row>
    <row r="77" spans="1:15" x14ac:dyDescent="0.25">
      <c r="A77" t="s">
        <v>95</v>
      </c>
      <c r="B77" t="s">
        <v>63</v>
      </c>
      <c r="C77" s="12">
        <v>0.9</v>
      </c>
      <c r="D77" s="3">
        <v>2</v>
      </c>
      <c r="E77" s="8">
        <v>199</v>
      </c>
      <c r="F77" s="7">
        <v>15</v>
      </c>
      <c r="G77" s="5">
        <v>215</v>
      </c>
      <c r="H77" s="16">
        <f t="shared" si="24"/>
        <v>435.96499999999997</v>
      </c>
      <c r="I77" s="13">
        <v>0.35</v>
      </c>
      <c r="J77" s="28">
        <f t="shared" si="25"/>
        <v>6.8855275000000002</v>
      </c>
      <c r="K77" s="8">
        <v>182</v>
      </c>
      <c r="L77" s="7">
        <v>15</v>
      </c>
      <c r="M77" s="3">
        <f t="shared" si="26"/>
        <v>197</v>
      </c>
      <c r="N77" s="13">
        <v>0</v>
      </c>
      <c r="O77" s="28">
        <f t="shared" si="27"/>
        <v>0.8206099398622182</v>
      </c>
    </row>
    <row r="78" spans="1:15" x14ac:dyDescent="0.25">
      <c r="A78" t="s">
        <v>95</v>
      </c>
      <c r="B78" t="s">
        <v>63</v>
      </c>
      <c r="C78" s="12">
        <v>0.9</v>
      </c>
      <c r="D78" s="3">
        <v>2</v>
      </c>
      <c r="E78" s="8">
        <v>199</v>
      </c>
      <c r="F78" s="7">
        <v>15</v>
      </c>
      <c r="G78" s="5">
        <v>215</v>
      </c>
      <c r="H78" s="16">
        <f t="shared" si="24"/>
        <v>435.96499999999997</v>
      </c>
      <c r="I78" s="13">
        <v>0.35</v>
      </c>
      <c r="J78" s="28">
        <f t="shared" si="25"/>
        <v>6.8855275000000002</v>
      </c>
      <c r="K78" s="8">
        <v>182</v>
      </c>
      <c r="L78" s="7">
        <v>15</v>
      </c>
      <c r="M78" s="3">
        <f t="shared" si="26"/>
        <v>197</v>
      </c>
      <c r="N78" s="13">
        <v>0</v>
      </c>
      <c r="O78" s="28">
        <f t="shared" si="27"/>
        <v>0.8206099398622182</v>
      </c>
    </row>
    <row r="79" spans="1:15" x14ac:dyDescent="0.25">
      <c r="A79" t="s">
        <v>95</v>
      </c>
      <c r="B79" t="s">
        <v>63</v>
      </c>
      <c r="C79" s="12">
        <v>0.9</v>
      </c>
      <c r="D79" s="3">
        <v>2</v>
      </c>
      <c r="E79" s="8">
        <v>199</v>
      </c>
      <c r="F79" s="7">
        <v>15</v>
      </c>
      <c r="G79" s="5">
        <v>215</v>
      </c>
      <c r="H79" s="16">
        <f t="shared" si="24"/>
        <v>435.96499999999997</v>
      </c>
      <c r="I79" s="13">
        <v>0.35</v>
      </c>
      <c r="J79" s="28">
        <f t="shared" si="25"/>
        <v>6.8855275000000002</v>
      </c>
      <c r="K79" s="8">
        <v>182</v>
      </c>
      <c r="L79" s="7">
        <v>15</v>
      </c>
      <c r="M79" s="3">
        <f t="shared" si="26"/>
        <v>197</v>
      </c>
      <c r="N79" s="13">
        <v>0</v>
      </c>
      <c r="O79" s="28">
        <f t="shared" si="27"/>
        <v>0.8206099398622182</v>
      </c>
    </row>
    <row r="80" spans="1:15" x14ac:dyDescent="0.25">
      <c r="A80" t="s">
        <v>95</v>
      </c>
      <c r="B80" t="s">
        <v>63</v>
      </c>
      <c r="C80" s="12">
        <v>0.9</v>
      </c>
      <c r="D80" s="3">
        <v>2</v>
      </c>
      <c r="E80" s="8">
        <v>199</v>
      </c>
      <c r="F80" s="7">
        <v>15</v>
      </c>
      <c r="G80" s="5">
        <v>215</v>
      </c>
      <c r="H80" s="16">
        <f t="shared" si="24"/>
        <v>435.96499999999997</v>
      </c>
      <c r="I80" s="13">
        <v>0.35</v>
      </c>
      <c r="J80" s="28">
        <f t="shared" si="25"/>
        <v>6.8855275000000002</v>
      </c>
      <c r="K80" s="8">
        <v>182</v>
      </c>
      <c r="L80" s="7">
        <v>15</v>
      </c>
      <c r="M80" s="3">
        <f t="shared" si="26"/>
        <v>197</v>
      </c>
      <c r="N80" s="13">
        <v>0</v>
      </c>
      <c r="O80" s="28">
        <f t="shared" si="27"/>
        <v>0.8206099398622182</v>
      </c>
    </row>
    <row r="81" spans="1:15" x14ac:dyDescent="0.25">
      <c r="A81" t="s">
        <v>95</v>
      </c>
      <c r="B81" t="s">
        <v>63</v>
      </c>
      <c r="C81" s="12">
        <v>0.9</v>
      </c>
      <c r="D81" s="3">
        <v>2</v>
      </c>
      <c r="E81" s="8">
        <v>199</v>
      </c>
      <c r="F81" s="7">
        <v>15</v>
      </c>
      <c r="G81" s="5">
        <v>215</v>
      </c>
      <c r="H81" s="16">
        <f t="shared" si="24"/>
        <v>435.96499999999997</v>
      </c>
      <c r="I81" s="13">
        <v>0.35</v>
      </c>
      <c r="J81" s="28">
        <f t="shared" si="25"/>
        <v>6.8855275000000002</v>
      </c>
      <c r="K81" s="8">
        <v>182</v>
      </c>
      <c r="L81" s="7">
        <v>15</v>
      </c>
      <c r="M81" s="3">
        <f t="shared" si="26"/>
        <v>197</v>
      </c>
      <c r="N81" s="13">
        <v>0</v>
      </c>
      <c r="O81" s="28">
        <f t="shared" si="27"/>
        <v>0.8206099398622182</v>
      </c>
    </row>
    <row r="82" spans="1:15" x14ac:dyDescent="0.25">
      <c r="A82" t="s">
        <v>95</v>
      </c>
      <c r="B82" t="s">
        <v>63</v>
      </c>
      <c r="C82" s="12">
        <v>0.9</v>
      </c>
      <c r="D82" s="3">
        <v>2</v>
      </c>
      <c r="E82" s="8">
        <v>199</v>
      </c>
      <c r="F82" s="7">
        <v>15</v>
      </c>
      <c r="G82" s="5">
        <v>215</v>
      </c>
      <c r="H82" s="16">
        <f t="shared" si="24"/>
        <v>435.96499999999997</v>
      </c>
      <c r="I82" s="13">
        <v>0.35</v>
      </c>
      <c r="J82" s="28">
        <f t="shared" si="25"/>
        <v>6.8855275000000002</v>
      </c>
      <c r="K82" s="8">
        <v>182</v>
      </c>
      <c r="L82" s="7">
        <v>15</v>
      </c>
      <c r="M82" s="3">
        <f t="shared" si="26"/>
        <v>197</v>
      </c>
      <c r="N82" s="13">
        <v>0</v>
      </c>
      <c r="O82" s="28">
        <f t="shared" si="27"/>
        <v>0.8206099398622182</v>
      </c>
    </row>
    <row r="83" spans="1:15" x14ac:dyDescent="0.25">
      <c r="A83" t="s">
        <v>95</v>
      </c>
      <c r="B83" t="s">
        <v>63</v>
      </c>
      <c r="C83" s="12">
        <v>0.9</v>
      </c>
      <c r="D83" s="3">
        <v>2</v>
      </c>
      <c r="E83" s="8">
        <v>199</v>
      </c>
      <c r="F83" s="7">
        <v>15</v>
      </c>
      <c r="G83" s="5">
        <v>215</v>
      </c>
      <c r="H83" s="16">
        <f t="shared" si="24"/>
        <v>435.96499999999997</v>
      </c>
      <c r="I83" s="13">
        <v>0.35</v>
      </c>
      <c r="J83" s="28">
        <f t="shared" si="25"/>
        <v>6.8855275000000002</v>
      </c>
      <c r="K83" s="8">
        <v>182</v>
      </c>
      <c r="L83" s="7">
        <v>15</v>
      </c>
      <c r="M83" s="3">
        <f t="shared" si="26"/>
        <v>197</v>
      </c>
      <c r="N83" s="13">
        <v>0</v>
      </c>
      <c r="O83" s="28">
        <f t="shared" si="27"/>
        <v>0.8206099398622182</v>
      </c>
    </row>
    <row r="84" spans="1:15" x14ac:dyDescent="0.25">
      <c r="A84" t="s">
        <v>95</v>
      </c>
      <c r="B84" t="s">
        <v>63</v>
      </c>
      <c r="C84" s="12">
        <v>0.9</v>
      </c>
      <c r="D84" s="3">
        <v>2</v>
      </c>
      <c r="E84" s="8">
        <v>199</v>
      </c>
      <c r="F84" s="7">
        <v>15</v>
      </c>
      <c r="G84" s="5">
        <v>215</v>
      </c>
      <c r="H84" s="16">
        <f t="shared" si="24"/>
        <v>435.96499999999997</v>
      </c>
      <c r="I84" s="13">
        <v>0.35</v>
      </c>
      <c r="J84" s="28">
        <f t="shared" si="25"/>
        <v>6.8855275000000002</v>
      </c>
      <c r="K84" s="8">
        <v>182</v>
      </c>
      <c r="L84" s="7">
        <v>15</v>
      </c>
      <c r="M84" s="3">
        <f t="shared" si="26"/>
        <v>197</v>
      </c>
      <c r="N84" s="13">
        <v>0</v>
      </c>
      <c r="O84" s="28">
        <f t="shared" si="27"/>
        <v>0.8206099398622182</v>
      </c>
    </row>
    <row r="85" spans="1:15" x14ac:dyDescent="0.25">
      <c r="A85" t="s">
        <v>95</v>
      </c>
      <c r="B85" t="s">
        <v>63</v>
      </c>
      <c r="C85" s="12">
        <v>0.9</v>
      </c>
      <c r="D85" s="3">
        <v>2</v>
      </c>
      <c r="E85" s="8">
        <v>199</v>
      </c>
      <c r="F85" s="7">
        <v>15</v>
      </c>
      <c r="G85" s="5">
        <v>215</v>
      </c>
      <c r="H85" s="16">
        <f t="shared" si="24"/>
        <v>435.96499999999997</v>
      </c>
      <c r="I85" s="13">
        <v>0.35</v>
      </c>
      <c r="J85" s="28">
        <f t="shared" si="25"/>
        <v>6.8855275000000002</v>
      </c>
      <c r="K85" s="8">
        <v>182</v>
      </c>
      <c r="L85" s="7">
        <v>15</v>
      </c>
      <c r="M85" s="3">
        <f t="shared" si="26"/>
        <v>197</v>
      </c>
      <c r="N85" s="13">
        <v>0</v>
      </c>
      <c r="O85" s="28">
        <f t="shared" si="27"/>
        <v>0.8206099398622182</v>
      </c>
    </row>
    <row r="86" spans="1:15" x14ac:dyDescent="0.25">
      <c r="A86" t="s">
        <v>95</v>
      </c>
      <c r="B86" t="s">
        <v>63</v>
      </c>
      <c r="C86" s="12">
        <v>0.9</v>
      </c>
      <c r="D86" s="3">
        <v>2</v>
      </c>
      <c r="E86" s="8">
        <v>199</v>
      </c>
      <c r="F86" s="7">
        <v>15</v>
      </c>
      <c r="G86" s="5">
        <v>215</v>
      </c>
      <c r="H86" s="16">
        <f t="shared" si="24"/>
        <v>435.96499999999997</v>
      </c>
      <c r="I86" s="13">
        <v>0.35</v>
      </c>
      <c r="J86" s="28">
        <f t="shared" si="25"/>
        <v>6.8855275000000002</v>
      </c>
      <c r="K86" s="8">
        <v>182</v>
      </c>
      <c r="L86" s="7">
        <v>15</v>
      </c>
      <c r="M86" s="3">
        <f t="shared" si="26"/>
        <v>197</v>
      </c>
      <c r="N86" s="13">
        <v>0</v>
      </c>
      <c r="O86" s="28">
        <f t="shared" si="27"/>
        <v>0.8206099398622182</v>
      </c>
    </row>
    <row r="87" spans="1:15" x14ac:dyDescent="0.25">
      <c r="A87" t="s">
        <v>95</v>
      </c>
      <c r="B87" t="s">
        <v>63</v>
      </c>
      <c r="C87" s="12">
        <v>0.9</v>
      </c>
      <c r="D87" s="3">
        <v>2</v>
      </c>
      <c r="E87" s="8">
        <v>199</v>
      </c>
      <c r="F87" s="7">
        <v>15</v>
      </c>
      <c r="G87" s="5">
        <v>215</v>
      </c>
      <c r="H87" s="16">
        <f t="shared" si="24"/>
        <v>435.96499999999997</v>
      </c>
      <c r="I87" s="13">
        <v>0.35</v>
      </c>
      <c r="J87" s="28">
        <f t="shared" si="25"/>
        <v>6.8855275000000002</v>
      </c>
      <c r="K87" s="8">
        <v>182</v>
      </c>
      <c r="L87" s="7">
        <v>15</v>
      </c>
      <c r="M87" s="3">
        <f t="shared" si="26"/>
        <v>197</v>
      </c>
      <c r="N87" s="13">
        <v>0</v>
      </c>
      <c r="O87" s="28">
        <f t="shared" si="27"/>
        <v>0.8206099398622182</v>
      </c>
    </row>
    <row r="88" spans="1:15" x14ac:dyDescent="0.25">
      <c r="A88" t="s">
        <v>95</v>
      </c>
      <c r="B88" t="s">
        <v>63</v>
      </c>
      <c r="C88" s="12">
        <v>0.9</v>
      </c>
      <c r="D88" s="3">
        <v>2</v>
      </c>
      <c r="E88" s="8">
        <v>199</v>
      </c>
      <c r="F88" s="7">
        <v>15</v>
      </c>
      <c r="G88" s="5">
        <v>215</v>
      </c>
      <c r="H88" s="16">
        <f t="shared" ref="H88:H151" si="28">(E88*1.035)+F88+G88</f>
        <v>435.96499999999997</v>
      </c>
      <c r="I88" s="13">
        <v>0.35</v>
      </c>
      <c r="J88" s="28">
        <f t="shared" ref="J88:J151" si="29">(1+H88*(1+I88)/100)</f>
        <v>6.8855275000000002</v>
      </c>
      <c r="K88" s="8">
        <v>182</v>
      </c>
      <c r="L88" s="7">
        <v>15</v>
      </c>
      <c r="M88" s="3">
        <f t="shared" ref="M88:M151" si="30">K88+L88</f>
        <v>197</v>
      </c>
      <c r="N88" s="13">
        <v>0</v>
      </c>
      <c r="O88" s="28">
        <f t="shared" ref="O88:O151" si="31">SQRT(200/(100+M88*(1+N88)))</f>
        <v>0.8206099398622182</v>
      </c>
    </row>
    <row r="89" spans="1:15" x14ac:dyDescent="0.25">
      <c r="A89" t="s">
        <v>95</v>
      </c>
      <c r="B89" t="s">
        <v>63</v>
      </c>
      <c r="C89" s="12">
        <v>0.9</v>
      </c>
      <c r="D89" s="3">
        <v>2</v>
      </c>
      <c r="E89" s="8">
        <v>199</v>
      </c>
      <c r="F89" s="7">
        <v>15</v>
      </c>
      <c r="G89" s="5">
        <v>215</v>
      </c>
      <c r="H89" s="16">
        <f t="shared" si="28"/>
        <v>435.96499999999997</v>
      </c>
      <c r="I89" s="13">
        <v>0.35</v>
      </c>
      <c r="J89" s="28">
        <f t="shared" si="29"/>
        <v>6.8855275000000002</v>
      </c>
      <c r="K89" s="8">
        <v>182</v>
      </c>
      <c r="L89" s="7">
        <v>15</v>
      </c>
      <c r="M89" s="3">
        <f t="shared" si="30"/>
        <v>197</v>
      </c>
      <c r="N89" s="13">
        <v>0</v>
      </c>
      <c r="O89" s="28">
        <f t="shared" si="31"/>
        <v>0.8206099398622182</v>
      </c>
    </row>
    <row r="90" spans="1:15" x14ac:dyDescent="0.25">
      <c r="A90" t="s">
        <v>95</v>
      </c>
      <c r="B90" t="s">
        <v>63</v>
      </c>
      <c r="C90" s="12">
        <v>0.9</v>
      </c>
      <c r="D90" s="3">
        <v>2</v>
      </c>
      <c r="E90" s="8">
        <v>199</v>
      </c>
      <c r="F90" s="7">
        <v>15</v>
      </c>
      <c r="G90" s="5">
        <v>215</v>
      </c>
      <c r="H90" s="16">
        <f t="shared" si="28"/>
        <v>435.96499999999997</v>
      </c>
      <c r="I90" s="13">
        <v>0.35</v>
      </c>
      <c r="J90" s="28">
        <f t="shared" si="29"/>
        <v>6.8855275000000002</v>
      </c>
      <c r="K90" s="8">
        <v>182</v>
      </c>
      <c r="L90" s="7">
        <v>15</v>
      </c>
      <c r="M90" s="3">
        <f t="shared" si="30"/>
        <v>197</v>
      </c>
      <c r="N90" s="13">
        <v>0</v>
      </c>
      <c r="O90" s="28">
        <f t="shared" si="31"/>
        <v>0.8206099398622182</v>
      </c>
    </row>
    <row r="91" spans="1:15" x14ac:dyDescent="0.25">
      <c r="A91" t="s">
        <v>95</v>
      </c>
      <c r="B91" t="s">
        <v>63</v>
      </c>
      <c r="C91" s="12">
        <v>0.9</v>
      </c>
      <c r="D91" s="3">
        <v>2</v>
      </c>
      <c r="E91" s="8">
        <v>199</v>
      </c>
      <c r="F91" s="7">
        <v>15</v>
      </c>
      <c r="G91" s="5">
        <v>215</v>
      </c>
      <c r="H91" s="16">
        <f t="shared" si="28"/>
        <v>435.96499999999997</v>
      </c>
      <c r="I91" s="13">
        <v>0.35</v>
      </c>
      <c r="J91" s="28">
        <f t="shared" si="29"/>
        <v>6.8855275000000002</v>
      </c>
      <c r="K91" s="8">
        <v>182</v>
      </c>
      <c r="L91" s="7">
        <v>15</v>
      </c>
      <c r="M91" s="3">
        <f t="shared" si="30"/>
        <v>197</v>
      </c>
      <c r="N91" s="13">
        <v>0</v>
      </c>
      <c r="O91" s="28">
        <f t="shared" si="31"/>
        <v>0.8206099398622182</v>
      </c>
    </row>
    <row r="92" spans="1:15" x14ac:dyDescent="0.25">
      <c r="A92" t="s">
        <v>95</v>
      </c>
      <c r="B92" t="s">
        <v>63</v>
      </c>
      <c r="C92" s="12">
        <v>0.9</v>
      </c>
      <c r="D92" s="3">
        <v>2</v>
      </c>
      <c r="E92" s="8">
        <v>199</v>
      </c>
      <c r="F92" s="7">
        <v>15</v>
      </c>
      <c r="G92" s="5">
        <v>215</v>
      </c>
      <c r="H92" s="16">
        <f t="shared" si="28"/>
        <v>435.96499999999997</v>
      </c>
      <c r="I92" s="13">
        <v>0.35</v>
      </c>
      <c r="J92" s="28">
        <f t="shared" si="29"/>
        <v>6.8855275000000002</v>
      </c>
      <c r="K92" s="8">
        <v>182</v>
      </c>
      <c r="L92" s="7">
        <v>15</v>
      </c>
      <c r="M92" s="3">
        <f t="shared" si="30"/>
        <v>197</v>
      </c>
      <c r="N92" s="13">
        <v>0</v>
      </c>
      <c r="O92" s="28">
        <f t="shared" si="31"/>
        <v>0.8206099398622182</v>
      </c>
    </row>
    <row r="93" spans="1:15" x14ac:dyDescent="0.25">
      <c r="A93" t="s">
        <v>95</v>
      </c>
      <c r="B93" t="s">
        <v>63</v>
      </c>
      <c r="C93" s="12">
        <v>0.9</v>
      </c>
      <c r="D93" s="3">
        <v>2</v>
      </c>
      <c r="E93" s="8">
        <v>199</v>
      </c>
      <c r="F93" s="7">
        <v>15</v>
      </c>
      <c r="G93" s="5">
        <v>215</v>
      </c>
      <c r="H93" s="16">
        <f t="shared" si="28"/>
        <v>435.96499999999997</v>
      </c>
      <c r="I93" s="13">
        <v>0.35</v>
      </c>
      <c r="J93" s="28">
        <f t="shared" si="29"/>
        <v>6.8855275000000002</v>
      </c>
      <c r="K93" s="8">
        <v>182</v>
      </c>
      <c r="L93" s="7">
        <v>15</v>
      </c>
      <c r="M93" s="3">
        <f t="shared" si="30"/>
        <v>197</v>
      </c>
      <c r="N93" s="13">
        <v>0</v>
      </c>
      <c r="O93" s="28">
        <f t="shared" si="31"/>
        <v>0.8206099398622182</v>
      </c>
    </row>
    <row r="94" spans="1:15" x14ac:dyDescent="0.25">
      <c r="A94" t="s">
        <v>95</v>
      </c>
      <c r="B94" t="s">
        <v>63</v>
      </c>
      <c r="C94" s="12">
        <v>0.9</v>
      </c>
      <c r="D94" s="3">
        <v>2</v>
      </c>
      <c r="E94" s="8">
        <v>199</v>
      </c>
      <c r="F94" s="7">
        <v>15</v>
      </c>
      <c r="G94" s="5">
        <v>215</v>
      </c>
      <c r="H94" s="16">
        <f t="shared" si="28"/>
        <v>435.96499999999997</v>
      </c>
      <c r="I94" s="13">
        <v>0.35</v>
      </c>
      <c r="J94" s="28">
        <f t="shared" si="29"/>
        <v>6.8855275000000002</v>
      </c>
      <c r="K94" s="8">
        <v>182</v>
      </c>
      <c r="L94" s="7">
        <v>15</v>
      </c>
      <c r="M94" s="3">
        <f t="shared" si="30"/>
        <v>197</v>
      </c>
      <c r="N94" s="13">
        <v>0</v>
      </c>
      <c r="O94" s="28">
        <f t="shared" si="31"/>
        <v>0.8206099398622182</v>
      </c>
    </row>
    <row r="95" spans="1:15" x14ac:dyDescent="0.25">
      <c r="A95" t="s">
        <v>95</v>
      </c>
      <c r="B95" t="s">
        <v>63</v>
      </c>
      <c r="C95" s="12">
        <v>0.9</v>
      </c>
      <c r="D95" s="3">
        <v>2</v>
      </c>
      <c r="E95" s="8">
        <v>199</v>
      </c>
      <c r="F95" s="7">
        <v>15</v>
      </c>
      <c r="G95" s="5">
        <v>215</v>
      </c>
      <c r="H95" s="16">
        <f t="shared" si="28"/>
        <v>435.96499999999997</v>
      </c>
      <c r="I95" s="13">
        <v>0.35</v>
      </c>
      <c r="J95" s="28">
        <f t="shared" si="29"/>
        <v>6.8855275000000002</v>
      </c>
      <c r="K95" s="8">
        <v>182</v>
      </c>
      <c r="L95" s="7">
        <v>15</v>
      </c>
      <c r="M95" s="3">
        <f t="shared" si="30"/>
        <v>197</v>
      </c>
      <c r="N95" s="13">
        <v>0</v>
      </c>
      <c r="O95" s="28">
        <f t="shared" si="31"/>
        <v>0.8206099398622182</v>
      </c>
    </row>
    <row r="96" spans="1:15" x14ac:dyDescent="0.25">
      <c r="A96" t="s">
        <v>95</v>
      </c>
      <c r="B96" t="s">
        <v>63</v>
      </c>
      <c r="C96" s="12">
        <v>0.9</v>
      </c>
      <c r="D96" s="3">
        <v>2</v>
      </c>
      <c r="E96" s="8">
        <v>199</v>
      </c>
      <c r="F96" s="7">
        <v>15</v>
      </c>
      <c r="G96" s="5">
        <v>215</v>
      </c>
      <c r="H96" s="16">
        <f t="shared" si="28"/>
        <v>435.96499999999997</v>
      </c>
      <c r="I96" s="13">
        <v>0.35</v>
      </c>
      <c r="J96" s="28">
        <f t="shared" si="29"/>
        <v>6.8855275000000002</v>
      </c>
      <c r="K96" s="8">
        <v>182</v>
      </c>
      <c r="L96" s="7">
        <v>15</v>
      </c>
      <c r="M96" s="3">
        <f t="shared" si="30"/>
        <v>197</v>
      </c>
      <c r="N96" s="13">
        <v>0</v>
      </c>
      <c r="O96" s="28">
        <f t="shared" si="31"/>
        <v>0.8206099398622182</v>
      </c>
    </row>
    <row r="97" spans="1:15" x14ac:dyDescent="0.25">
      <c r="A97" t="s">
        <v>95</v>
      </c>
      <c r="B97" t="s">
        <v>63</v>
      </c>
      <c r="C97" s="12">
        <v>0.9</v>
      </c>
      <c r="D97" s="3">
        <v>2</v>
      </c>
      <c r="E97" s="8">
        <v>199</v>
      </c>
      <c r="F97" s="7">
        <v>15</v>
      </c>
      <c r="G97" s="5">
        <v>215</v>
      </c>
      <c r="H97" s="16">
        <f t="shared" si="28"/>
        <v>435.96499999999997</v>
      </c>
      <c r="I97" s="13">
        <v>0.35</v>
      </c>
      <c r="J97" s="28">
        <f t="shared" si="29"/>
        <v>6.8855275000000002</v>
      </c>
      <c r="K97" s="8">
        <v>182</v>
      </c>
      <c r="L97" s="7">
        <v>15</v>
      </c>
      <c r="M97" s="3">
        <f t="shared" si="30"/>
        <v>197</v>
      </c>
      <c r="N97" s="13">
        <v>0</v>
      </c>
      <c r="O97" s="28">
        <f t="shared" si="31"/>
        <v>0.8206099398622182</v>
      </c>
    </row>
    <row r="98" spans="1:15" x14ac:dyDescent="0.25">
      <c r="A98" t="s">
        <v>95</v>
      </c>
      <c r="B98" t="s">
        <v>63</v>
      </c>
      <c r="C98" s="12">
        <v>0.9</v>
      </c>
      <c r="D98" s="3">
        <v>2</v>
      </c>
      <c r="E98" s="8">
        <v>199</v>
      </c>
      <c r="F98" s="7">
        <v>15</v>
      </c>
      <c r="G98" s="5">
        <v>215</v>
      </c>
      <c r="H98" s="16">
        <f t="shared" si="28"/>
        <v>435.96499999999997</v>
      </c>
      <c r="I98" s="13">
        <v>0.35</v>
      </c>
      <c r="J98" s="28">
        <f t="shared" si="29"/>
        <v>6.8855275000000002</v>
      </c>
      <c r="K98" s="8">
        <v>182</v>
      </c>
      <c r="L98" s="7">
        <v>15</v>
      </c>
      <c r="M98" s="3">
        <f t="shared" si="30"/>
        <v>197</v>
      </c>
      <c r="N98" s="13">
        <v>0</v>
      </c>
      <c r="O98" s="28">
        <f t="shared" si="31"/>
        <v>0.8206099398622182</v>
      </c>
    </row>
    <row r="99" spans="1:15" x14ac:dyDescent="0.25">
      <c r="A99" t="s">
        <v>95</v>
      </c>
      <c r="B99" t="s">
        <v>63</v>
      </c>
      <c r="C99" s="12">
        <v>0.9</v>
      </c>
      <c r="D99" s="3">
        <v>2</v>
      </c>
      <c r="E99" s="8">
        <v>199</v>
      </c>
      <c r="F99" s="7">
        <v>15</v>
      </c>
      <c r="G99" s="5">
        <v>215</v>
      </c>
      <c r="H99" s="16">
        <f t="shared" si="28"/>
        <v>435.96499999999997</v>
      </c>
      <c r="I99" s="13">
        <v>0.35</v>
      </c>
      <c r="J99" s="28">
        <f t="shared" si="29"/>
        <v>6.8855275000000002</v>
      </c>
      <c r="K99" s="8">
        <v>182</v>
      </c>
      <c r="L99" s="7">
        <v>15</v>
      </c>
      <c r="M99" s="3">
        <f t="shared" si="30"/>
        <v>197</v>
      </c>
      <c r="N99" s="13">
        <v>0</v>
      </c>
      <c r="O99" s="28">
        <f t="shared" si="31"/>
        <v>0.8206099398622182</v>
      </c>
    </row>
    <row r="100" spans="1:15" x14ac:dyDescent="0.25">
      <c r="A100" t="s">
        <v>95</v>
      </c>
      <c r="B100" t="s">
        <v>63</v>
      </c>
      <c r="C100" s="12">
        <v>0.9</v>
      </c>
      <c r="D100" s="3">
        <v>2</v>
      </c>
      <c r="E100" s="8">
        <v>199</v>
      </c>
      <c r="F100" s="7">
        <v>15</v>
      </c>
      <c r="G100" s="5">
        <v>215</v>
      </c>
      <c r="H100" s="16">
        <f t="shared" si="28"/>
        <v>435.96499999999997</v>
      </c>
      <c r="I100" s="13">
        <v>0.35</v>
      </c>
      <c r="J100" s="28">
        <f t="shared" si="29"/>
        <v>6.8855275000000002</v>
      </c>
      <c r="K100" s="8">
        <v>182</v>
      </c>
      <c r="L100" s="7">
        <v>15</v>
      </c>
      <c r="M100" s="3">
        <f t="shared" si="30"/>
        <v>197</v>
      </c>
      <c r="N100" s="13">
        <v>0</v>
      </c>
      <c r="O100" s="28">
        <f t="shared" si="31"/>
        <v>0.8206099398622182</v>
      </c>
    </row>
    <row r="101" spans="1:15" x14ac:dyDescent="0.25">
      <c r="A101" t="s">
        <v>95</v>
      </c>
      <c r="B101" t="s">
        <v>63</v>
      </c>
      <c r="C101" s="12">
        <v>0.9</v>
      </c>
      <c r="D101" s="3">
        <v>2</v>
      </c>
      <c r="E101" s="8">
        <v>199</v>
      </c>
      <c r="F101" s="7">
        <v>15</v>
      </c>
      <c r="G101" s="5">
        <v>215</v>
      </c>
      <c r="H101" s="16">
        <f t="shared" si="28"/>
        <v>435.96499999999997</v>
      </c>
      <c r="I101" s="13">
        <v>0.35</v>
      </c>
      <c r="J101" s="28">
        <f t="shared" si="29"/>
        <v>6.8855275000000002</v>
      </c>
      <c r="K101" s="8">
        <v>182</v>
      </c>
      <c r="L101" s="7">
        <v>15</v>
      </c>
      <c r="M101" s="3">
        <f t="shared" si="30"/>
        <v>197</v>
      </c>
      <c r="N101" s="13">
        <v>0</v>
      </c>
      <c r="O101" s="28">
        <f t="shared" si="31"/>
        <v>0.8206099398622182</v>
      </c>
    </row>
    <row r="102" spans="1:15" x14ac:dyDescent="0.25">
      <c r="A102" t="s">
        <v>95</v>
      </c>
      <c r="B102" t="s">
        <v>63</v>
      </c>
      <c r="C102" s="12">
        <v>0.9</v>
      </c>
      <c r="D102" s="3">
        <v>2</v>
      </c>
      <c r="E102" s="8">
        <v>199</v>
      </c>
      <c r="F102" s="7">
        <v>15</v>
      </c>
      <c r="G102" s="5">
        <v>215</v>
      </c>
      <c r="H102" s="16">
        <f t="shared" si="28"/>
        <v>435.96499999999997</v>
      </c>
      <c r="I102" s="13">
        <v>0.35</v>
      </c>
      <c r="J102" s="28">
        <f t="shared" si="29"/>
        <v>6.8855275000000002</v>
      </c>
      <c r="K102" s="8">
        <v>182</v>
      </c>
      <c r="L102" s="7">
        <v>15</v>
      </c>
      <c r="M102" s="3">
        <f t="shared" si="30"/>
        <v>197</v>
      </c>
      <c r="N102" s="13">
        <v>0</v>
      </c>
      <c r="O102" s="28">
        <f t="shared" si="31"/>
        <v>0.8206099398622182</v>
      </c>
    </row>
    <row r="103" spans="1:15" x14ac:dyDescent="0.25">
      <c r="A103" t="s">
        <v>95</v>
      </c>
      <c r="B103" t="s">
        <v>63</v>
      </c>
      <c r="C103" s="12">
        <v>0.9</v>
      </c>
      <c r="D103" s="3">
        <v>2</v>
      </c>
      <c r="E103" s="8">
        <v>199</v>
      </c>
      <c r="F103" s="7">
        <v>15</v>
      </c>
      <c r="G103" s="5">
        <v>215</v>
      </c>
      <c r="H103" s="16">
        <f t="shared" si="28"/>
        <v>435.96499999999997</v>
      </c>
      <c r="I103" s="13">
        <v>0.35</v>
      </c>
      <c r="J103" s="28">
        <f t="shared" si="29"/>
        <v>6.8855275000000002</v>
      </c>
      <c r="K103" s="8">
        <v>182</v>
      </c>
      <c r="L103" s="7">
        <v>15</v>
      </c>
      <c r="M103" s="3">
        <f t="shared" si="30"/>
        <v>197</v>
      </c>
      <c r="N103" s="13">
        <v>0</v>
      </c>
      <c r="O103" s="28">
        <f t="shared" si="31"/>
        <v>0.8206099398622182</v>
      </c>
    </row>
    <row r="104" spans="1:15" x14ac:dyDescent="0.25">
      <c r="A104" t="s">
        <v>95</v>
      </c>
      <c r="B104" t="s">
        <v>63</v>
      </c>
      <c r="C104" s="12">
        <v>0.9</v>
      </c>
      <c r="D104" s="3">
        <v>2</v>
      </c>
      <c r="E104" s="8">
        <v>199</v>
      </c>
      <c r="F104" s="7">
        <v>15</v>
      </c>
      <c r="G104" s="5">
        <v>215</v>
      </c>
      <c r="H104" s="16">
        <f t="shared" si="28"/>
        <v>435.96499999999997</v>
      </c>
      <c r="I104" s="13">
        <v>0.35</v>
      </c>
      <c r="J104" s="28">
        <f t="shared" si="29"/>
        <v>6.8855275000000002</v>
      </c>
      <c r="K104" s="8">
        <v>182</v>
      </c>
      <c r="L104" s="7">
        <v>15</v>
      </c>
      <c r="M104" s="3">
        <f t="shared" si="30"/>
        <v>197</v>
      </c>
      <c r="N104" s="13">
        <v>0</v>
      </c>
      <c r="O104" s="28">
        <f t="shared" si="31"/>
        <v>0.8206099398622182</v>
      </c>
    </row>
    <row r="105" spans="1:15" x14ac:dyDescent="0.25">
      <c r="A105" t="s">
        <v>95</v>
      </c>
      <c r="B105" t="s">
        <v>63</v>
      </c>
      <c r="C105" s="12">
        <v>0.9</v>
      </c>
      <c r="D105" s="3">
        <v>2</v>
      </c>
      <c r="E105" s="8">
        <v>199</v>
      </c>
      <c r="F105" s="7">
        <v>15</v>
      </c>
      <c r="G105" s="5">
        <v>215</v>
      </c>
      <c r="H105" s="16">
        <f t="shared" si="28"/>
        <v>435.96499999999997</v>
      </c>
      <c r="I105" s="13">
        <v>0.35</v>
      </c>
      <c r="J105" s="28">
        <f t="shared" si="29"/>
        <v>6.8855275000000002</v>
      </c>
      <c r="K105" s="8">
        <v>182</v>
      </c>
      <c r="L105" s="7">
        <v>15</v>
      </c>
      <c r="M105" s="3">
        <f t="shared" si="30"/>
        <v>197</v>
      </c>
      <c r="N105" s="13">
        <v>0</v>
      </c>
      <c r="O105" s="28">
        <f t="shared" si="31"/>
        <v>0.8206099398622182</v>
      </c>
    </row>
    <row r="106" spans="1:15" x14ac:dyDescent="0.25">
      <c r="A106" t="s">
        <v>95</v>
      </c>
      <c r="B106" t="s">
        <v>63</v>
      </c>
      <c r="C106" s="12">
        <v>0.9</v>
      </c>
      <c r="D106" s="3">
        <v>2</v>
      </c>
      <c r="E106" s="8">
        <v>199</v>
      </c>
      <c r="F106" s="7">
        <v>15</v>
      </c>
      <c r="G106" s="5">
        <v>215</v>
      </c>
      <c r="H106" s="16">
        <f t="shared" si="28"/>
        <v>435.96499999999997</v>
      </c>
      <c r="I106" s="13">
        <v>0.35</v>
      </c>
      <c r="J106" s="28">
        <f t="shared" si="29"/>
        <v>6.8855275000000002</v>
      </c>
      <c r="K106" s="8">
        <v>182</v>
      </c>
      <c r="L106" s="7">
        <v>15</v>
      </c>
      <c r="M106" s="3">
        <f t="shared" si="30"/>
        <v>197</v>
      </c>
      <c r="N106" s="13">
        <v>0</v>
      </c>
      <c r="O106" s="28">
        <f t="shared" si="31"/>
        <v>0.8206099398622182</v>
      </c>
    </row>
    <row r="107" spans="1:15" x14ac:dyDescent="0.25">
      <c r="A107" t="s">
        <v>95</v>
      </c>
      <c r="B107" t="s">
        <v>63</v>
      </c>
      <c r="C107" s="12">
        <v>0.9</v>
      </c>
      <c r="D107" s="3">
        <v>2</v>
      </c>
      <c r="E107" s="8">
        <v>199</v>
      </c>
      <c r="F107" s="7">
        <v>15</v>
      </c>
      <c r="G107" s="5">
        <v>215</v>
      </c>
      <c r="H107" s="16">
        <f t="shared" si="28"/>
        <v>435.96499999999997</v>
      </c>
      <c r="I107" s="13">
        <v>0.35</v>
      </c>
      <c r="J107" s="28">
        <f t="shared" si="29"/>
        <v>6.8855275000000002</v>
      </c>
      <c r="K107" s="8">
        <v>182</v>
      </c>
      <c r="L107" s="7">
        <v>15</v>
      </c>
      <c r="M107" s="3">
        <f t="shared" si="30"/>
        <v>197</v>
      </c>
      <c r="N107" s="13">
        <v>0</v>
      </c>
      <c r="O107" s="28">
        <f t="shared" si="31"/>
        <v>0.8206099398622182</v>
      </c>
    </row>
    <row r="108" spans="1:15" x14ac:dyDescent="0.25">
      <c r="A108" t="s">
        <v>95</v>
      </c>
      <c r="B108" t="s">
        <v>63</v>
      </c>
      <c r="C108" s="12">
        <v>0.9</v>
      </c>
      <c r="D108" s="3">
        <v>2</v>
      </c>
      <c r="E108" s="8">
        <v>199</v>
      </c>
      <c r="F108" s="7">
        <v>15</v>
      </c>
      <c r="G108" s="5">
        <v>215</v>
      </c>
      <c r="H108" s="16">
        <f t="shared" si="28"/>
        <v>435.96499999999997</v>
      </c>
      <c r="I108" s="13">
        <v>0.35</v>
      </c>
      <c r="J108" s="28">
        <f t="shared" si="29"/>
        <v>6.8855275000000002</v>
      </c>
      <c r="K108" s="8">
        <v>182</v>
      </c>
      <c r="L108" s="7">
        <v>15</v>
      </c>
      <c r="M108" s="3">
        <f t="shared" si="30"/>
        <v>197</v>
      </c>
      <c r="N108" s="13">
        <v>0</v>
      </c>
      <c r="O108" s="28">
        <f t="shared" si="31"/>
        <v>0.8206099398622182</v>
      </c>
    </row>
    <row r="109" spans="1:15" x14ac:dyDescent="0.25">
      <c r="A109" t="s">
        <v>95</v>
      </c>
      <c r="B109" t="s">
        <v>63</v>
      </c>
      <c r="C109" s="12">
        <v>0.9</v>
      </c>
      <c r="D109" s="3">
        <v>2</v>
      </c>
      <c r="E109" s="8">
        <v>199</v>
      </c>
      <c r="F109" s="7">
        <v>15</v>
      </c>
      <c r="G109" s="5">
        <v>215</v>
      </c>
      <c r="H109" s="16">
        <f t="shared" si="28"/>
        <v>435.96499999999997</v>
      </c>
      <c r="I109" s="13">
        <v>0.35</v>
      </c>
      <c r="J109" s="28">
        <f t="shared" si="29"/>
        <v>6.8855275000000002</v>
      </c>
      <c r="K109" s="8">
        <v>182</v>
      </c>
      <c r="L109" s="7">
        <v>15</v>
      </c>
      <c r="M109" s="3">
        <f t="shared" si="30"/>
        <v>197</v>
      </c>
      <c r="N109" s="13">
        <v>0</v>
      </c>
      <c r="O109" s="28">
        <f t="shared" si="31"/>
        <v>0.8206099398622182</v>
      </c>
    </row>
    <row r="110" spans="1:15" x14ac:dyDescent="0.25">
      <c r="A110" t="s">
        <v>95</v>
      </c>
      <c r="B110" t="s">
        <v>63</v>
      </c>
      <c r="C110" s="12">
        <v>0.9</v>
      </c>
      <c r="D110" s="3">
        <v>2</v>
      </c>
      <c r="E110" s="8">
        <v>199</v>
      </c>
      <c r="F110" s="7">
        <v>15</v>
      </c>
      <c r="G110" s="5">
        <v>215</v>
      </c>
      <c r="H110" s="16">
        <f t="shared" si="28"/>
        <v>435.96499999999997</v>
      </c>
      <c r="I110" s="13">
        <v>0.35</v>
      </c>
      <c r="J110" s="28">
        <f t="shared" si="29"/>
        <v>6.8855275000000002</v>
      </c>
      <c r="K110" s="8">
        <v>182</v>
      </c>
      <c r="L110" s="7">
        <v>15</v>
      </c>
      <c r="M110" s="3">
        <f t="shared" si="30"/>
        <v>197</v>
      </c>
      <c r="N110" s="13">
        <v>0</v>
      </c>
      <c r="O110" s="28">
        <f t="shared" si="31"/>
        <v>0.8206099398622182</v>
      </c>
    </row>
    <row r="111" spans="1:15" x14ac:dyDescent="0.25">
      <c r="A111" t="s">
        <v>95</v>
      </c>
      <c r="B111" t="s">
        <v>63</v>
      </c>
      <c r="C111" s="12">
        <v>0.9</v>
      </c>
      <c r="D111" s="3">
        <v>2</v>
      </c>
      <c r="E111" s="8">
        <v>199</v>
      </c>
      <c r="F111" s="7">
        <v>15</v>
      </c>
      <c r="G111" s="5">
        <v>215</v>
      </c>
      <c r="H111" s="16">
        <f t="shared" si="28"/>
        <v>435.96499999999997</v>
      </c>
      <c r="I111" s="13">
        <v>0.35</v>
      </c>
      <c r="J111" s="28">
        <f t="shared" si="29"/>
        <v>6.8855275000000002</v>
      </c>
      <c r="K111" s="8">
        <v>182</v>
      </c>
      <c r="L111" s="7">
        <v>15</v>
      </c>
      <c r="M111" s="3">
        <f t="shared" si="30"/>
        <v>197</v>
      </c>
      <c r="N111" s="13">
        <v>0</v>
      </c>
      <c r="O111" s="28">
        <f t="shared" si="31"/>
        <v>0.8206099398622182</v>
      </c>
    </row>
    <row r="112" spans="1:15" x14ac:dyDescent="0.25">
      <c r="A112" t="s">
        <v>95</v>
      </c>
      <c r="B112" t="s">
        <v>63</v>
      </c>
      <c r="C112" s="12">
        <v>0.9</v>
      </c>
      <c r="D112" s="3">
        <v>2</v>
      </c>
      <c r="E112" s="8">
        <v>199</v>
      </c>
      <c r="F112" s="7">
        <v>15</v>
      </c>
      <c r="G112" s="5">
        <v>215</v>
      </c>
      <c r="H112" s="16">
        <f t="shared" si="28"/>
        <v>435.96499999999997</v>
      </c>
      <c r="I112" s="13">
        <v>0.35</v>
      </c>
      <c r="J112" s="28">
        <f t="shared" si="29"/>
        <v>6.8855275000000002</v>
      </c>
      <c r="K112" s="8">
        <v>182</v>
      </c>
      <c r="L112" s="7">
        <v>15</v>
      </c>
      <c r="M112" s="3">
        <f t="shared" si="30"/>
        <v>197</v>
      </c>
      <c r="N112" s="13">
        <v>0</v>
      </c>
      <c r="O112" s="28">
        <f t="shared" si="31"/>
        <v>0.8206099398622182</v>
      </c>
    </row>
    <row r="113" spans="1:15" x14ac:dyDescent="0.25">
      <c r="A113" t="s">
        <v>95</v>
      </c>
      <c r="B113" t="s">
        <v>63</v>
      </c>
      <c r="C113" s="12">
        <v>0.9</v>
      </c>
      <c r="D113" s="3">
        <v>2</v>
      </c>
      <c r="E113" s="8">
        <v>199</v>
      </c>
      <c r="F113" s="7">
        <v>15</v>
      </c>
      <c r="G113" s="5">
        <v>215</v>
      </c>
      <c r="H113" s="16">
        <f t="shared" si="28"/>
        <v>435.96499999999997</v>
      </c>
      <c r="I113" s="13">
        <v>0.35</v>
      </c>
      <c r="J113" s="28">
        <f t="shared" si="29"/>
        <v>6.8855275000000002</v>
      </c>
      <c r="K113" s="8">
        <v>182</v>
      </c>
      <c r="L113" s="7">
        <v>15</v>
      </c>
      <c r="M113" s="3">
        <f t="shared" si="30"/>
        <v>197</v>
      </c>
      <c r="N113" s="13">
        <v>0</v>
      </c>
      <c r="O113" s="28">
        <f t="shared" si="31"/>
        <v>0.8206099398622182</v>
      </c>
    </row>
    <row r="114" spans="1:15" x14ac:dyDescent="0.25">
      <c r="A114" t="s">
        <v>95</v>
      </c>
      <c r="B114" t="s">
        <v>63</v>
      </c>
      <c r="C114" s="12">
        <v>0.9</v>
      </c>
      <c r="D114" s="3">
        <v>2</v>
      </c>
      <c r="E114" s="8">
        <v>199</v>
      </c>
      <c r="F114" s="7">
        <v>15</v>
      </c>
      <c r="G114" s="5">
        <v>215</v>
      </c>
      <c r="H114" s="16">
        <f t="shared" si="28"/>
        <v>435.96499999999997</v>
      </c>
      <c r="I114" s="13">
        <v>0.35</v>
      </c>
      <c r="J114" s="28">
        <f t="shared" si="29"/>
        <v>6.8855275000000002</v>
      </c>
      <c r="K114" s="8">
        <v>182</v>
      </c>
      <c r="L114" s="7">
        <v>15</v>
      </c>
      <c r="M114" s="3">
        <f t="shared" si="30"/>
        <v>197</v>
      </c>
      <c r="N114" s="13">
        <v>0</v>
      </c>
      <c r="O114" s="28">
        <f t="shared" si="31"/>
        <v>0.8206099398622182</v>
      </c>
    </row>
    <row r="115" spans="1:15" x14ac:dyDescent="0.25">
      <c r="A115" t="s">
        <v>95</v>
      </c>
      <c r="B115" t="s">
        <v>63</v>
      </c>
      <c r="C115" s="12">
        <v>0.9</v>
      </c>
      <c r="D115" s="3">
        <v>2</v>
      </c>
      <c r="E115" s="8">
        <v>199</v>
      </c>
      <c r="F115" s="7">
        <v>15</v>
      </c>
      <c r="G115" s="5">
        <v>215</v>
      </c>
      <c r="H115" s="16">
        <f t="shared" si="28"/>
        <v>435.96499999999997</v>
      </c>
      <c r="I115" s="13">
        <v>0.35</v>
      </c>
      <c r="J115" s="28">
        <f t="shared" si="29"/>
        <v>6.8855275000000002</v>
      </c>
      <c r="K115" s="8">
        <v>182</v>
      </c>
      <c r="L115" s="7">
        <v>15</v>
      </c>
      <c r="M115" s="3">
        <f t="shared" si="30"/>
        <v>197</v>
      </c>
      <c r="N115" s="13">
        <v>0</v>
      </c>
      <c r="O115" s="28">
        <f t="shared" si="31"/>
        <v>0.8206099398622182</v>
      </c>
    </row>
    <row r="116" spans="1:15" x14ac:dyDescent="0.25">
      <c r="A116" t="s">
        <v>95</v>
      </c>
      <c r="B116" t="s">
        <v>63</v>
      </c>
      <c r="C116" s="12">
        <v>0.9</v>
      </c>
      <c r="D116" s="3">
        <v>2</v>
      </c>
      <c r="E116" s="8">
        <v>199</v>
      </c>
      <c r="F116" s="7">
        <v>15</v>
      </c>
      <c r="G116" s="5">
        <v>215</v>
      </c>
      <c r="H116" s="16">
        <f t="shared" si="28"/>
        <v>435.96499999999997</v>
      </c>
      <c r="I116" s="13">
        <v>0.35</v>
      </c>
      <c r="J116" s="28">
        <f t="shared" si="29"/>
        <v>6.8855275000000002</v>
      </c>
      <c r="K116" s="8">
        <v>182</v>
      </c>
      <c r="L116" s="7">
        <v>15</v>
      </c>
      <c r="M116" s="3">
        <f t="shared" si="30"/>
        <v>197</v>
      </c>
      <c r="N116" s="13">
        <v>0</v>
      </c>
      <c r="O116" s="28">
        <f t="shared" si="31"/>
        <v>0.8206099398622182</v>
      </c>
    </row>
    <row r="117" spans="1:15" x14ac:dyDescent="0.25">
      <c r="A117" t="s">
        <v>95</v>
      </c>
      <c r="B117" t="s">
        <v>63</v>
      </c>
      <c r="C117" s="12">
        <v>0.9</v>
      </c>
      <c r="D117" s="3">
        <v>2</v>
      </c>
      <c r="E117" s="8">
        <v>199</v>
      </c>
      <c r="F117" s="7">
        <v>15</v>
      </c>
      <c r="G117" s="5">
        <v>215</v>
      </c>
      <c r="H117" s="16">
        <f t="shared" si="28"/>
        <v>435.96499999999997</v>
      </c>
      <c r="I117" s="13">
        <v>0.35</v>
      </c>
      <c r="J117" s="28">
        <f t="shared" si="29"/>
        <v>6.8855275000000002</v>
      </c>
      <c r="K117" s="8">
        <v>182</v>
      </c>
      <c r="L117" s="7">
        <v>15</v>
      </c>
      <c r="M117" s="3">
        <f t="shared" si="30"/>
        <v>197</v>
      </c>
      <c r="N117" s="13">
        <v>0</v>
      </c>
      <c r="O117" s="28">
        <f t="shared" si="31"/>
        <v>0.8206099398622182</v>
      </c>
    </row>
    <row r="118" spans="1:15" x14ac:dyDescent="0.25">
      <c r="A118" t="s">
        <v>95</v>
      </c>
      <c r="B118" t="s">
        <v>63</v>
      </c>
      <c r="C118" s="12">
        <v>0.9</v>
      </c>
      <c r="D118" s="3">
        <v>2</v>
      </c>
      <c r="E118" s="8">
        <v>199</v>
      </c>
      <c r="F118" s="7">
        <v>15</v>
      </c>
      <c r="G118" s="5">
        <v>215</v>
      </c>
      <c r="H118" s="16">
        <f t="shared" si="28"/>
        <v>435.96499999999997</v>
      </c>
      <c r="I118" s="13">
        <v>0.35</v>
      </c>
      <c r="J118" s="28">
        <f t="shared" si="29"/>
        <v>6.8855275000000002</v>
      </c>
      <c r="K118" s="8">
        <v>182</v>
      </c>
      <c r="L118" s="7">
        <v>15</v>
      </c>
      <c r="M118" s="3">
        <f t="shared" si="30"/>
        <v>197</v>
      </c>
      <c r="N118" s="13">
        <v>0</v>
      </c>
      <c r="O118" s="28">
        <f t="shared" si="31"/>
        <v>0.8206099398622182</v>
      </c>
    </row>
    <row r="119" spans="1:15" x14ac:dyDescent="0.25">
      <c r="A119" t="s">
        <v>95</v>
      </c>
      <c r="B119" t="s">
        <v>63</v>
      </c>
      <c r="C119" s="12">
        <v>0.9</v>
      </c>
      <c r="D119" s="3">
        <v>2</v>
      </c>
      <c r="E119" s="8">
        <v>199</v>
      </c>
      <c r="F119" s="7">
        <v>15</v>
      </c>
      <c r="G119" s="5">
        <v>215</v>
      </c>
      <c r="H119" s="16">
        <f t="shared" si="28"/>
        <v>435.96499999999997</v>
      </c>
      <c r="I119" s="13">
        <v>0.35</v>
      </c>
      <c r="J119" s="28">
        <f t="shared" si="29"/>
        <v>6.8855275000000002</v>
      </c>
      <c r="K119" s="8">
        <v>182</v>
      </c>
      <c r="L119" s="7">
        <v>15</v>
      </c>
      <c r="M119" s="3">
        <f t="shared" si="30"/>
        <v>197</v>
      </c>
      <c r="N119" s="13">
        <v>0</v>
      </c>
      <c r="O119" s="28">
        <f t="shared" si="31"/>
        <v>0.8206099398622182</v>
      </c>
    </row>
    <row r="120" spans="1:15" x14ac:dyDescent="0.25">
      <c r="A120" t="s">
        <v>95</v>
      </c>
      <c r="B120" t="s">
        <v>63</v>
      </c>
      <c r="C120" s="12">
        <v>0.9</v>
      </c>
      <c r="D120" s="3">
        <v>2</v>
      </c>
      <c r="E120" s="8">
        <v>199</v>
      </c>
      <c r="F120" s="7">
        <v>15</v>
      </c>
      <c r="G120" s="5">
        <v>215</v>
      </c>
      <c r="H120" s="16">
        <f t="shared" si="28"/>
        <v>435.96499999999997</v>
      </c>
      <c r="I120" s="13">
        <v>0.35</v>
      </c>
      <c r="J120" s="28">
        <f t="shared" si="29"/>
        <v>6.8855275000000002</v>
      </c>
      <c r="K120" s="8">
        <v>182</v>
      </c>
      <c r="L120" s="7">
        <v>15</v>
      </c>
      <c r="M120" s="3">
        <f t="shared" si="30"/>
        <v>197</v>
      </c>
      <c r="N120" s="13">
        <v>0</v>
      </c>
      <c r="O120" s="28">
        <f t="shared" si="31"/>
        <v>0.8206099398622182</v>
      </c>
    </row>
    <row r="121" spans="1:15" x14ac:dyDescent="0.25">
      <c r="A121" t="s">
        <v>95</v>
      </c>
      <c r="B121" t="s">
        <v>63</v>
      </c>
      <c r="C121" s="12">
        <v>0.9</v>
      </c>
      <c r="D121" s="3">
        <v>2</v>
      </c>
      <c r="E121" s="8">
        <v>199</v>
      </c>
      <c r="F121" s="7">
        <v>15</v>
      </c>
      <c r="G121" s="5">
        <v>215</v>
      </c>
      <c r="H121" s="16">
        <f t="shared" si="28"/>
        <v>435.96499999999997</v>
      </c>
      <c r="I121" s="13">
        <v>0.35</v>
      </c>
      <c r="J121" s="28">
        <f t="shared" si="29"/>
        <v>6.8855275000000002</v>
      </c>
      <c r="K121" s="8">
        <v>182</v>
      </c>
      <c r="L121" s="7">
        <v>15</v>
      </c>
      <c r="M121" s="3">
        <f t="shared" si="30"/>
        <v>197</v>
      </c>
      <c r="N121" s="13">
        <v>0</v>
      </c>
      <c r="O121" s="28">
        <f t="shared" si="31"/>
        <v>0.8206099398622182</v>
      </c>
    </row>
    <row r="122" spans="1:15" x14ac:dyDescent="0.25">
      <c r="A122" t="s">
        <v>95</v>
      </c>
      <c r="B122" t="s">
        <v>63</v>
      </c>
      <c r="C122" s="12">
        <v>0.9</v>
      </c>
      <c r="D122" s="3">
        <v>2</v>
      </c>
      <c r="E122" s="8">
        <v>199</v>
      </c>
      <c r="F122" s="7">
        <v>15</v>
      </c>
      <c r="G122" s="5">
        <v>215</v>
      </c>
      <c r="H122" s="16">
        <f t="shared" si="28"/>
        <v>435.96499999999997</v>
      </c>
      <c r="I122" s="13">
        <v>0.35</v>
      </c>
      <c r="J122" s="28">
        <f t="shared" si="29"/>
        <v>6.8855275000000002</v>
      </c>
      <c r="K122" s="8">
        <v>182</v>
      </c>
      <c r="L122" s="7">
        <v>15</v>
      </c>
      <c r="M122" s="3">
        <f t="shared" si="30"/>
        <v>197</v>
      </c>
      <c r="N122" s="13">
        <v>0</v>
      </c>
      <c r="O122" s="28">
        <f t="shared" si="31"/>
        <v>0.8206099398622182</v>
      </c>
    </row>
    <row r="123" spans="1:15" x14ac:dyDescent="0.25">
      <c r="A123" t="s">
        <v>95</v>
      </c>
      <c r="B123" t="s">
        <v>63</v>
      </c>
      <c r="C123" s="12">
        <v>0.9</v>
      </c>
      <c r="D123" s="3">
        <v>2</v>
      </c>
      <c r="E123" s="8">
        <v>199</v>
      </c>
      <c r="F123" s="7">
        <v>15</v>
      </c>
      <c r="G123" s="5">
        <v>215</v>
      </c>
      <c r="H123" s="16">
        <f t="shared" si="28"/>
        <v>435.96499999999997</v>
      </c>
      <c r="I123" s="13">
        <v>0.35</v>
      </c>
      <c r="J123" s="28">
        <f t="shared" si="29"/>
        <v>6.8855275000000002</v>
      </c>
      <c r="K123" s="8">
        <v>182</v>
      </c>
      <c r="L123" s="7">
        <v>15</v>
      </c>
      <c r="M123" s="3">
        <f t="shared" si="30"/>
        <v>197</v>
      </c>
      <c r="N123" s="13">
        <v>0</v>
      </c>
      <c r="O123" s="28">
        <f t="shared" si="31"/>
        <v>0.8206099398622182</v>
      </c>
    </row>
    <row r="124" spans="1:15" x14ac:dyDescent="0.25">
      <c r="A124" t="s">
        <v>95</v>
      </c>
      <c r="B124" t="s">
        <v>63</v>
      </c>
      <c r="C124" s="12">
        <v>0.9</v>
      </c>
      <c r="D124" s="3">
        <v>2</v>
      </c>
      <c r="E124" s="8">
        <v>199</v>
      </c>
      <c r="F124" s="7">
        <v>15</v>
      </c>
      <c r="G124" s="5">
        <v>215</v>
      </c>
      <c r="H124" s="16">
        <f t="shared" si="28"/>
        <v>435.96499999999997</v>
      </c>
      <c r="I124" s="13">
        <v>0.35</v>
      </c>
      <c r="J124" s="28">
        <f t="shared" si="29"/>
        <v>6.8855275000000002</v>
      </c>
      <c r="K124" s="8">
        <v>182</v>
      </c>
      <c r="L124" s="7">
        <v>15</v>
      </c>
      <c r="M124" s="3">
        <f t="shared" si="30"/>
        <v>197</v>
      </c>
      <c r="N124" s="13">
        <v>0</v>
      </c>
      <c r="O124" s="28">
        <f t="shared" si="31"/>
        <v>0.8206099398622182</v>
      </c>
    </row>
    <row r="125" spans="1:15" x14ac:dyDescent="0.25">
      <c r="A125" t="s">
        <v>95</v>
      </c>
      <c r="B125" t="s">
        <v>63</v>
      </c>
      <c r="C125" s="12">
        <v>0.9</v>
      </c>
      <c r="D125" s="3">
        <v>2</v>
      </c>
      <c r="E125" s="8">
        <v>199</v>
      </c>
      <c r="F125" s="7">
        <v>15</v>
      </c>
      <c r="G125" s="5">
        <v>215</v>
      </c>
      <c r="H125" s="16">
        <f t="shared" si="28"/>
        <v>435.96499999999997</v>
      </c>
      <c r="I125" s="13">
        <v>0.35</v>
      </c>
      <c r="J125" s="28">
        <f t="shared" si="29"/>
        <v>6.8855275000000002</v>
      </c>
      <c r="K125" s="8">
        <v>182</v>
      </c>
      <c r="L125" s="7">
        <v>15</v>
      </c>
      <c r="M125" s="3">
        <f t="shared" si="30"/>
        <v>197</v>
      </c>
      <c r="N125" s="13">
        <v>0</v>
      </c>
      <c r="O125" s="28">
        <f t="shared" si="31"/>
        <v>0.8206099398622182</v>
      </c>
    </row>
    <row r="126" spans="1:15" x14ac:dyDescent="0.25">
      <c r="A126" t="s">
        <v>95</v>
      </c>
      <c r="B126" t="s">
        <v>63</v>
      </c>
      <c r="C126" s="12">
        <v>0.9</v>
      </c>
      <c r="D126" s="3">
        <v>2</v>
      </c>
      <c r="E126" s="8">
        <v>199</v>
      </c>
      <c r="F126" s="7">
        <v>15</v>
      </c>
      <c r="G126" s="5">
        <v>215</v>
      </c>
      <c r="H126" s="16">
        <f t="shared" si="28"/>
        <v>435.96499999999997</v>
      </c>
      <c r="I126" s="13">
        <v>0.35</v>
      </c>
      <c r="J126" s="28">
        <f t="shared" si="29"/>
        <v>6.8855275000000002</v>
      </c>
      <c r="K126" s="8">
        <v>182</v>
      </c>
      <c r="L126" s="7">
        <v>15</v>
      </c>
      <c r="M126" s="3">
        <f t="shared" si="30"/>
        <v>197</v>
      </c>
      <c r="N126" s="13">
        <v>0</v>
      </c>
      <c r="O126" s="28">
        <f t="shared" si="31"/>
        <v>0.8206099398622182</v>
      </c>
    </row>
    <row r="127" spans="1:15" x14ac:dyDescent="0.25">
      <c r="A127" t="s">
        <v>95</v>
      </c>
      <c r="B127" t="s">
        <v>63</v>
      </c>
      <c r="C127" s="12">
        <v>0.9</v>
      </c>
      <c r="D127" s="3">
        <v>2</v>
      </c>
      <c r="E127" s="8">
        <v>199</v>
      </c>
      <c r="F127" s="7">
        <v>15</v>
      </c>
      <c r="G127" s="5">
        <v>215</v>
      </c>
      <c r="H127" s="16">
        <f t="shared" si="28"/>
        <v>435.96499999999997</v>
      </c>
      <c r="I127" s="13">
        <v>0.35</v>
      </c>
      <c r="J127" s="28">
        <f t="shared" si="29"/>
        <v>6.8855275000000002</v>
      </c>
      <c r="K127" s="8">
        <v>182</v>
      </c>
      <c r="L127" s="7">
        <v>15</v>
      </c>
      <c r="M127" s="3">
        <f t="shared" si="30"/>
        <v>197</v>
      </c>
      <c r="N127" s="13">
        <v>0</v>
      </c>
      <c r="O127" s="28">
        <f t="shared" si="31"/>
        <v>0.8206099398622182</v>
      </c>
    </row>
    <row r="128" spans="1:15" x14ac:dyDescent="0.25">
      <c r="A128" t="s">
        <v>95</v>
      </c>
      <c r="B128" t="s">
        <v>63</v>
      </c>
      <c r="C128" s="12">
        <v>0.9</v>
      </c>
      <c r="D128" s="3">
        <v>2</v>
      </c>
      <c r="E128" s="8">
        <v>199</v>
      </c>
      <c r="F128" s="7">
        <v>15</v>
      </c>
      <c r="G128" s="5">
        <v>215</v>
      </c>
      <c r="H128" s="16">
        <f t="shared" si="28"/>
        <v>435.96499999999997</v>
      </c>
      <c r="I128" s="13">
        <v>0.35</v>
      </c>
      <c r="J128" s="28">
        <f t="shared" si="29"/>
        <v>6.8855275000000002</v>
      </c>
      <c r="K128" s="8">
        <v>182</v>
      </c>
      <c r="L128" s="7">
        <v>15</v>
      </c>
      <c r="M128" s="3">
        <f t="shared" si="30"/>
        <v>197</v>
      </c>
      <c r="N128" s="13">
        <v>0</v>
      </c>
      <c r="O128" s="28">
        <f t="shared" si="31"/>
        <v>0.8206099398622182</v>
      </c>
    </row>
    <row r="129" spans="1:15" x14ac:dyDescent="0.25">
      <c r="A129" t="s">
        <v>95</v>
      </c>
      <c r="B129" t="s">
        <v>63</v>
      </c>
      <c r="C129" s="12">
        <v>0.9</v>
      </c>
      <c r="D129" s="3">
        <v>2</v>
      </c>
      <c r="E129" s="8">
        <v>199</v>
      </c>
      <c r="F129" s="7">
        <v>15</v>
      </c>
      <c r="G129" s="5">
        <v>215</v>
      </c>
      <c r="H129" s="16">
        <f t="shared" si="28"/>
        <v>435.96499999999997</v>
      </c>
      <c r="I129" s="13">
        <v>0.35</v>
      </c>
      <c r="J129" s="28">
        <f t="shared" si="29"/>
        <v>6.8855275000000002</v>
      </c>
      <c r="K129" s="8">
        <v>182</v>
      </c>
      <c r="L129" s="7">
        <v>15</v>
      </c>
      <c r="M129" s="3">
        <f t="shared" si="30"/>
        <v>197</v>
      </c>
      <c r="N129" s="13">
        <v>0</v>
      </c>
      <c r="O129" s="28">
        <f t="shared" si="31"/>
        <v>0.8206099398622182</v>
      </c>
    </row>
    <row r="130" spans="1:15" x14ac:dyDescent="0.25">
      <c r="A130" t="s">
        <v>95</v>
      </c>
      <c r="B130" t="s">
        <v>63</v>
      </c>
      <c r="C130" s="12">
        <v>0.9</v>
      </c>
      <c r="D130" s="3">
        <v>2</v>
      </c>
      <c r="E130" s="8">
        <v>199</v>
      </c>
      <c r="F130" s="7">
        <v>15</v>
      </c>
      <c r="G130" s="5">
        <v>215</v>
      </c>
      <c r="H130" s="16">
        <f t="shared" si="28"/>
        <v>435.96499999999997</v>
      </c>
      <c r="I130" s="13">
        <v>0.35</v>
      </c>
      <c r="J130" s="28">
        <f t="shared" si="29"/>
        <v>6.8855275000000002</v>
      </c>
      <c r="K130" s="8">
        <v>182</v>
      </c>
      <c r="L130" s="7">
        <v>15</v>
      </c>
      <c r="M130" s="3">
        <f t="shared" si="30"/>
        <v>197</v>
      </c>
      <c r="N130" s="13">
        <v>0</v>
      </c>
      <c r="O130" s="28">
        <f t="shared" si="31"/>
        <v>0.8206099398622182</v>
      </c>
    </row>
    <row r="131" spans="1:15" x14ac:dyDescent="0.25">
      <c r="A131" t="s">
        <v>95</v>
      </c>
      <c r="B131" t="s">
        <v>63</v>
      </c>
      <c r="C131" s="12">
        <v>0.9</v>
      </c>
      <c r="D131" s="3">
        <v>2</v>
      </c>
      <c r="E131" s="8">
        <v>199</v>
      </c>
      <c r="F131" s="7">
        <v>15</v>
      </c>
      <c r="G131" s="5">
        <v>215</v>
      </c>
      <c r="H131" s="16">
        <f t="shared" si="28"/>
        <v>435.96499999999997</v>
      </c>
      <c r="I131" s="13">
        <v>0.35</v>
      </c>
      <c r="J131" s="28">
        <f t="shared" si="29"/>
        <v>6.8855275000000002</v>
      </c>
      <c r="K131" s="8">
        <v>182</v>
      </c>
      <c r="L131" s="7">
        <v>15</v>
      </c>
      <c r="M131" s="3">
        <f t="shared" si="30"/>
        <v>197</v>
      </c>
      <c r="N131" s="13">
        <v>0</v>
      </c>
      <c r="O131" s="28">
        <f t="shared" si="31"/>
        <v>0.8206099398622182</v>
      </c>
    </row>
    <row r="132" spans="1:15" x14ac:dyDescent="0.25">
      <c r="A132" t="s">
        <v>95</v>
      </c>
      <c r="B132" t="s">
        <v>63</v>
      </c>
      <c r="C132" s="12">
        <v>0.9</v>
      </c>
      <c r="D132" s="3">
        <v>2</v>
      </c>
      <c r="E132" s="8">
        <v>199</v>
      </c>
      <c r="F132" s="7">
        <v>15</v>
      </c>
      <c r="G132" s="5">
        <v>215</v>
      </c>
      <c r="H132" s="16">
        <f t="shared" si="28"/>
        <v>435.96499999999997</v>
      </c>
      <c r="I132" s="13">
        <v>0.35</v>
      </c>
      <c r="J132" s="28">
        <f t="shared" si="29"/>
        <v>6.8855275000000002</v>
      </c>
      <c r="K132" s="8">
        <v>182</v>
      </c>
      <c r="L132" s="7">
        <v>15</v>
      </c>
      <c r="M132" s="3">
        <f t="shared" si="30"/>
        <v>197</v>
      </c>
      <c r="N132" s="13">
        <v>0</v>
      </c>
      <c r="O132" s="28">
        <f t="shared" si="31"/>
        <v>0.8206099398622182</v>
      </c>
    </row>
    <row r="133" spans="1:15" x14ac:dyDescent="0.25">
      <c r="A133" t="s">
        <v>95</v>
      </c>
      <c r="B133" t="s">
        <v>63</v>
      </c>
      <c r="C133" s="12">
        <v>0.9</v>
      </c>
      <c r="D133" s="3">
        <v>2</v>
      </c>
      <c r="E133" s="8">
        <v>199</v>
      </c>
      <c r="F133" s="7">
        <v>15</v>
      </c>
      <c r="G133" s="5">
        <v>215</v>
      </c>
      <c r="H133" s="16">
        <f t="shared" si="28"/>
        <v>435.96499999999997</v>
      </c>
      <c r="I133" s="13">
        <v>0.35</v>
      </c>
      <c r="J133" s="28">
        <f t="shared" si="29"/>
        <v>6.8855275000000002</v>
      </c>
      <c r="K133" s="8">
        <v>182</v>
      </c>
      <c r="L133" s="7">
        <v>15</v>
      </c>
      <c r="M133" s="3">
        <f t="shared" si="30"/>
        <v>197</v>
      </c>
      <c r="N133" s="13">
        <v>0</v>
      </c>
      <c r="O133" s="28">
        <f t="shared" si="31"/>
        <v>0.8206099398622182</v>
      </c>
    </row>
    <row r="134" spans="1:15" x14ac:dyDescent="0.25">
      <c r="A134" t="s">
        <v>95</v>
      </c>
      <c r="B134" t="s">
        <v>63</v>
      </c>
      <c r="C134" s="12">
        <v>0.9</v>
      </c>
      <c r="D134" s="3">
        <v>2</v>
      </c>
      <c r="E134" s="8">
        <v>199</v>
      </c>
      <c r="F134" s="7">
        <v>15</v>
      </c>
      <c r="G134" s="5">
        <v>215</v>
      </c>
      <c r="H134" s="16">
        <f t="shared" si="28"/>
        <v>435.96499999999997</v>
      </c>
      <c r="I134" s="13">
        <v>0.35</v>
      </c>
      <c r="J134" s="28">
        <f t="shared" si="29"/>
        <v>6.8855275000000002</v>
      </c>
      <c r="K134" s="8">
        <v>182</v>
      </c>
      <c r="L134" s="7">
        <v>15</v>
      </c>
      <c r="M134" s="3">
        <f t="shared" si="30"/>
        <v>197</v>
      </c>
      <c r="N134" s="13">
        <v>0</v>
      </c>
      <c r="O134" s="28">
        <f t="shared" si="31"/>
        <v>0.8206099398622182</v>
      </c>
    </row>
    <row r="135" spans="1:15" x14ac:dyDescent="0.25">
      <c r="A135" t="s">
        <v>95</v>
      </c>
      <c r="B135" t="s">
        <v>63</v>
      </c>
      <c r="C135" s="12">
        <v>0.9</v>
      </c>
      <c r="D135" s="3">
        <v>2</v>
      </c>
      <c r="E135" s="8">
        <v>199</v>
      </c>
      <c r="F135" s="7">
        <v>15</v>
      </c>
      <c r="G135" s="5">
        <v>215</v>
      </c>
      <c r="H135" s="16">
        <f t="shared" si="28"/>
        <v>435.96499999999997</v>
      </c>
      <c r="I135" s="13">
        <v>0.35</v>
      </c>
      <c r="J135" s="28">
        <f t="shared" si="29"/>
        <v>6.8855275000000002</v>
      </c>
      <c r="K135" s="8">
        <v>182</v>
      </c>
      <c r="L135" s="7">
        <v>15</v>
      </c>
      <c r="M135" s="3">
        <f t="shared" si="30"/>
        <v>197</v>
      </c>
      <c r="N135" s="13">
        <v>0</v>
      </c>
      <c r="O135" s="28">
        <f t="shared" si="31"/>
        <v>0.8206099398622182</v>
      </c>
    </row>
    <row r="136" spans="1:15" x14ac:dyDescent="0.25">
      <c r="A136" t="s">
        <v>95</v>
      </c>
      <c r="B136" t="s">
        <v>63</v>
      </c>
      <c r="C136" s="12">
        <v>0.9</v>
      </c>
      <c r="D136" s="3">
        <v>2</v>
      </c>
      <c r="E136" s="8">
        <v>199</v>
      </c>
      <c r="F136" s="7">
        <v>15</v>
      </c>
      <c r="G136" s="5">
        <v>215</v>
      </c>
      <c r="H136" s="16">
        <f t="shared" si="28"/>
        <v>435.96499999999997</v>
      </c>
      <c r="I136" s="13">
        <v>0.35</v>
      </c>
      <c r="J136" s="28">
        <f t="shared" si="29"/>
        <v>6.8855275000000002</v>
      </c>
      <c r="K136" s="8">
        <v>182</v>
      </c>
      <c r="L136" s="7">
        <v>15</v>
      </c>
      <c r="M136" s="3">
        <f t="shared" si="30"/>
        <v>197</v>
      </c>
      <c r="N136" s="13">
        <v>0</v>
      </c>
      <c r="O136" s="28">
        <f t="shared" si="31"/>
        <v>0.8206099398622182</v>
      </c>
    </row>
    <row r="137" spans="1:15" x14ac:dyDescent="0.25">
      <c r="A137" t="s">
        <v>95</v>
      </c>
      <c r="B137" t="s">
        <v>63</v>
      </c>
      <c r="C137" s="12">
        <v>0.9</v>
      </c>
      <c r="D137" s="3">
        <v>2</v>
      </c>
      <c r="E137" s="8">
        <v>199</v>
      </c>
      <c r="F137" s="7">
        <v>15</v>
      </c>
      <c r="G137" s="5">
        <v>215</v>
      </c>
      <c r="H137" s="16">
        <f t="shared" si="28"/>
        <v>435.96499999999997</v>
      </c>
      <c r="I137" s="13">
        <v>0.35</v>
      </c>
      <c r="J137" s="28">
        <f t="shared" si="29"/>
        <v>6.8855275000000002</v>
      </c>
      <c r="K137" s="8">
        <v>182</v>
      </c>
      <c r="L137" s="7">
        <v>15</v>
      </c>
      <c r="M137" s="3">
        <f t="shared" si="30"/>
        <v>197</v>
      </c>
      <c r="N137" s="13">
        <v>0</v>
      </c>
      <c r="O137" s="28">
        <f t="shared" si="31"/>
        <v>0.8206099398622182</v>
      </c>
    </row>
    <row r="138" spans="1:15" x14ac:dyDescent="0.25">
      <c r="A138" t="s">
        <v>95</v>
      </c>
      <c r="B138" t="s">
        <v>63</v>
      </c>
      <c r="C138" s="12">
        <v>0.9</v>
      </c>
      <c r="D138" s="3">
        <v>2</v>
      </c>
      <c r="E138" s="8">
        <v>199</v>
      </c>
      <c r="F138" s="7">
        <v>15</v>
      </c>
      <c r="G138" s="5">
        <v>215</v>
      </c>
      <c r="H138" s="16">
        <f t="shared" si="28"/>
        <v>435.96499999999997</v>
      </c>
      <c r="I138" s="13">
        <v>0.35</v>
      </c>
      <c r="J138" s="28">
        <f t="shared" si="29"/>
        <v>6.8855275000000002</v>
      </c>
      <c r="K138" s="8">
        <v>182</v>
      </c>
      <c r="L138" s="7">
        <v>15</v>
      </c>
      <c r="M138" s="3">
        <f t="shared" si="30"/>
        <v>197</v>
      </c>
      <c r="N138" s="13">
        <v>0</v>
      </c>
      <c r="O138" s="28">
        <f t="shared" si="31"/>
        <v>0.8206099398622182</v>
      </c>
    </row>
    <row r="139" spans="1:15" x14ac:dyDescent="0.25">
      <c r="A139" t="s">
        <v>95</v>
      </c>
      <c r="B139" t="s">
        <v>63</v>
      </c>
      <c r="C139" s="12">
        <v>0.9</v>
      </c>
      <c r="D139" s="3">
        <v>2</v>
      </c>
      <c r="E139" s="8">
        <v>199</v>
      </c>
      <c r="F139" s="7">
        <v>15</v>
      </c>
      <c r="G139" s="5">
        <v>215</v>
      </c>
      <c r="H139" s="16">
        <f t="shared" si="28"/>
        <v>435.96499999999997</v>
      </c>
      <c r="I139" s="13">
        <v>0.35</v>
      </c>
      <c r="J139" s="28">
        <f t="shared" si="29"/>
        <v>6.8855275000000002</v>
      </c>
      <c r="K139" s="8">
        <v>182</v>
      </c>
      <c r="L139" s="7">
        <v>15</v>
      </c>
      <c r="M139" s="3">
        <f t="shared" si="30"/>
        <v>197</v>
      </c>
      <c r="N139" s="13">
        <v>0</v>
      </c>
      <c r="O139" s="28">
        <f t="shared" si="31"/>
        <v>0.8206099398622182</v>
      </c>
    </row>
    <row r="140" spans="1:15" x14ac:dyDescent="0.25">
      <c r="A140" t="s">
        <v>95</v>
      </c>
      <c r="B140" t="s">
        <v>63</v>
      </c>
      <c r="C140" s="12">
        <v>0.9</v>
      </c>
      <c r="D140" s="3">
        <v>2</v>
      </c>
      <c r="E140" s="8">
        <v>199</v>
      </c>
      <c r="F140" s="7">
        <v>15</v>
      </c>
      <c r="G140" s="5">
        <v>215</v>
      </c>
      <c r="H140" s="16">
        <f t="shared" si="28"/>
        <v>435.96499999999997</v>
      </c>
      <c r="I140" s="13">
        <v>0.35</v>
      </c>
      <c r="J140" s="28">
        <f t="shared" si="29"/>
        <v>6.8855275000000002</v>
      </c>
      <c r="K140" s="8">
        <v>182</v>
      </c>
      <c r="L140" s="7">
        <v>15</v>
      </c>
      <c r="M140" s="3">
        <f t="shared" si="30"/>
        <v>197</v>
      </c>
      <c r="N140" s="13">
        <v>0</v>
      </c>
      <c r="O140" s="28">
        <f t="shared" si="31"/>
        <v>0.8206099398622182</v>
      </c>
    </row>
    <row r="141" spans="1:15" x14ac:dyDescent="0.25">
      <c r="A141" t="s">
        <v>95</v>
      </c>
      <c r="B141" t="s">
        <v>63</v>
      </c>
      <c r="C141" s="12">
        <v>0.9</v>
      </c>
      <c r="D141" s="3">
        <v>2</v>
      </c>
      <c r="E141" s="8">
        <v>199</v>
      </c>
      <c r="F141" s="7">
        <v>15</v>
      </c>
      <c r="G141" s="5">
        <v>215</v>
      </c>
      <c r="H141" s="16">
        <f t="shared" si="28"/>
        <v>435.96499999999997</v>
      </c>
      <c r="I141" s="13">
        <v>0.35</v>
      </c>
      <c r="J141" s="28">
        <f t="shared" si="29"/>
        <v>6.8855275000000002</v>
      </c>
      <c r="K141" s="8">
        <v>182</v>
      </c>
      <c r="L141" s="7">
        <v>15</v>
      </c>
      <c r="M141" s="3">
        <f t="shared" si="30"/>
        <v>197</v>
      </c>
      <c r="N141" s="13">
        <v>0</v>
      </c>
      <c r="O141" s="28">
        <f t="shared" si="31"/>
        <v>0.8206099398622182</v>
      </c>
    </row>
    <row r="142" spans="1:15" x14ac:dyDescent="0.25">
      <c r="A142" t="s">
        <v>95</v>
      </c>
      <c r="B142" t="s">
        <v>63</v>
      </c>
      <c r="C142" s="12">
        <v>0.9</v>
      </c>
      <c r="D142" s="3">
        <v>2</v>
      </c>
      <c r="E142" s="8">
        <v>199</v>
      </c>
      <c r="F142" s="7">
        <v>15</v>
      </c>
      <c r="G142" s="5">
        <v>215</v>
      </c>
      <c r="H142" s="16">
        <f t="shared" si="28"/>
        <v>435.96499999999997</v>
      </c>
      <c r="I142" s="13">
        <v>0.35</v>
      </c>
      <c r="J142" s="28">
        <f t="shared" si="29"/>
        <v>6.8855275000000002</v>
      </c>
      <c r="K142" s="8">
        <v>182</v>
      </c>
      <c r="L142" s="7">
        <v>15</v>
      </c>
      <c r="M142" s="3">
        <f t="shared" si="30"/>
        <v>197</v>
      </c>
      <c r="N142" s="13">
        <v>0</v>
      </c>
      <c r="O142" s="28">
        <f t="shared" si="31"/>
        <v>0.8206099398622182</v>
      </c>
    </row>
    <row r="143" spans="1:15" x14ac:dyDescent="0.25">
      <c r="A143" t="s">
        <v>95</v>
      </c>
      <c r="B143" t="s">
        <v>63</v>
      </c>
      <c r="C143" s="12">
        <v>0.9</v>
      </c>
      <c r="D143" s="3">
        <v>2</v>
      </c>
      <c r="E143" s="8">
        <v>199</v>
      </c>
      <c r="F143" s="7">
        <v>15</v>
      </c>
      <c r="G143" s="5">
        <v>215</v>
      </c>
      <c r="H143" s="16">
        <f t="shared" si="28"/>
        <v>435.96499999999997</v>
      </c>
      <c r="I143" s="13">
        <v>0.35</v>
      </c>
      <c r="J143" s="28">
        <f t="shared" si="29"/>
        <v>6.8855275000000002</v>
      </c>
      <c r="K143" s="8">
        <v>182</v>
      </c>
      <c r="L143" s="7">
        <v>15</v>
      </c>
      <c r="M143" s="3">
        <f t="shared" si="30"/>
        <v>197</v>
      </c>
      <c r="N143" s="13">
        <v>0</v>
      </c>
      <c r="O143" s="28">
        <f t="shared" si="31"/>
        <v>0.8206099398622182</v>
      </c>
    </row>
    <row r="144" spans="1:15" x14ac:dyDescent="0.25">
      <c r="A144" t="s">
        <v>95</v>
      </c>
      <c r="B144" t="s">
        <v>63</v>
      </c>
      <c r="C144" s="12">
        <v>0.9</v>
      </c>
      <c r="D144" s="3">
        <v>2</v>
      </c>
      <c r="E144" s="8">
        <v>199</v>
      </c>
      <c r="F144" s="7">
        <v>15</v>
      </c>
      <c r="G144" s="5">
        <v>215</v>
      </c>
      <c r="H144" s="16">
        <f t="shared" si="28"/>
        <v>435.96499999999997</v>
      </c>
      <c r="I144" s="13">
        <v>0.35</v>
      </c>
      <c r="J144" s="28">
        <f t="shared" si="29"/>
        <v>6.8855275000000002</v>
      </c>
      <c r="K144" s="8">
        <v>182</v>
      </c>
      <c r="L144" s="7">
        <v>15</v>
      </c>
      <c r="M144" s="3">
        <f t="shared" si="30"/>
        <v>197</v>
      </c>
      <c r="N144" s="13">
        <v>0</v>
      </c>
      <c r="O144" s="28">
        <f t="shared" si="31"/>
        <v>0.8206099398622182</v>
      </c>
    </row>
    <row r="145" spans="1:15" x14ac:dyDescent="0.25">
      <c r="A145" t="s">
        <v>95</v>
      </c>
      <c r="B145" t="s">
        <v>63</v>
      </c>
      <c r="C145" s="12">
        <v>0.9</v>
      </c>
      <c r="D145" s="3">
        <v>2</v>
      </c>
      <c r="E145" s="8">
        <v>199</v>
      </c>
      <c r="F145" s="7">
        <v>15</v>
      </c>
      <c r="G145" s="5">
        <v>215</v>
      </c>
      <c r="H145" s="16">
        <f t="shared" si="28"/>
        <v>435.96499999999997</v>
      </c>
      <c r="I145" s="13">
        <v>0.35</v>
      </c>
      <c r="J145" s="28">
        <f t="shared" si="29"/>
        <v>6.8855275000000002</v>
      </c>
      <c r="K145" s="8">
        <v>182</v>
      </c>
      <c r="L145" s="7">
        <v>15</v>
      </c>
      <c r="M145" s="3">
        <f t="shared" si="30"/>
        <v>197</v>
      </c>
      <c r="N145" s="13">
        <v>0</v>
      </c>
      <c r="O145" s="28">
        <f t="shared" si="31"/>
        <v>0.8206099398622182</v>
      </c>
    </row>
    <row r="146" spans="1:15" x14ac:dyDescent="0.25">
      <c r="A146" t="s">
        <v>95</v>
      </c>
      <c r="B146" t="s">
        <v>63</v>
      </c>
      <c r="C146" s="12">
        <v>0.9</v>
      </c>
      <c r="D146" s="3">
        <v>2</v>
      </c>
      <c r="E146" s="8">
        <v>199</v>
      </c>
      <c r="F146" s="7">
        <v>15</v>
      </c>
      <c r="G146" s="5">
        <v>215</v>
      </c>
      <c r="H146" s="16">
        <f t="shared" si="28"/>
        <v>435.96499999999997</v>
      </c>
      <c r="I146" s="13">
        <v>0.35</v>
      </c>
      <c r="J146" s="28">
        <f t="shared" si="29"/>
        <v>6.8855275000000002</v>
      </c>
      <c r="K146" s="8">
        <v>182</v>
      </c>
      <c r="L146" s="7">
        <v>15</v>
      </c>
      <c r="M146" s="3">
        <f t="shared" si="30"/>
        <v>197</v>
      </c>
      <c r="N146" s="13">
        <v>0</v>
      </c>
      <c r="O146" s="28">
        <f t="shared" si="31"/>
        <v>0.8206099398622182</v>
      </c>
    </row>
    <row r="147" spans="1:15" x14ac:dyDescent="0.25">
      <c r="A147" t="s">
        <v>95</v>
      </c>
      <c r="B147" t="s">
        <v>63</v>
      </c>
      <c r="C147" s="12">
        <v>0.9</v>
      </c>
      <c r="D147" s="3">
        <v>2</v>
      </c>
      <c r="E147" s="8">
        <v>199</v>
      </c>
      <c r="F147" s="7">
        <v>15</v>
      </c>
      <c r="G147" s="5">
        <v>215</v>
      </c>
      <c r="H147" s="16">
        <f t="shared" si="28"/>
        <v>435.96499999999997</v>
      </c>
      <c r="I147" s="13">
        <v>0.35</v>
      </c>
      <c r="J147" s="28">
        <f t="shared" si="29"/>
        <v>6.8855275000000002</v>
      </c>
      <c r="K147" s="8">
        <v>182</v>
      </c>
      <c r="L147" s="7">
        <v>15</v>
      </c>
      <c r="M147" s="3">
        <f t="shared" si="30"/>
        <v>197</v>
      </c>
      <c r="N147" s="13">
        <v>0</v>
      </c>
      <c r="O147" s="28">
        <f t="shared" si="31"/>
        <v>0.8206099398622182</v>
      </c>
    </row>
    <row r="148" spans="1:15" x14ac:dyDescent="0.25">
      <c r="A148" t="s">
        <v>95</v>
      </c>
      <c r="B148" t="s">
        <v>63</v>
      </c>
      <c r="C148" s="12">
        <v>0.9</v>
      </c>
      <c r="D148" s="3">
        <v>2</v>
      </c>
      <c r="E148" s="8">
        <v>199</v>
      </c>
      <c r="F148" s="7">
        <v>15</v>
      </c>
      <c r="G148" s="5">
        <v>215</v>
      </c>
      <c r="H148" s="16">
        <f t="shared" si="28"/>
        <v>435.96499999999997</v>
      </c>
      <c r="I148" s="13">
        <v>0.35</v>
      </c>
      <c r="J148" s="28">
        <f t="shared" si="29"/>
        <v>6.8855275000000002</v>
      </c>
      <c r="K148" s="8">
        <v>182</v>
      </c>
      <c r="L148" s="7">
        <v>15</v>
      </c>
      <c r="M148" s="3">
        <f t="shared" si="30"/>
        <v>197</v>
      </c>
      <c r="N148" s="13">
        <v>0</v>
      </c>
      <c r="O148" s="28">
        <f t="shared" si="31"/>
        <v>0.8206099398622182</v>
      </c>
    </row>
    <row r="149" spans="1:15" x14ac:dyDescent="0.25">
      <c r="A149" t="s">
        <v>95</v>
      </c>
      <c r="B149" t="s">
        <v>63</v>
      </c>
      <c r="C149" s="12">
        <v>0.9</v>
      </c>
      <c r="D149" s="3">
        <v>2</v>
      </c>
      <c r="E149" s="8">
        <v>199</v>
      </c>
      <c r="F149" s="7">
        <v>15</v>
      </c>
      <c r="G149" s="5">
        <v>215</v>
      </c>
      <c r="H149" s="16">
        <f t="shared" si="28"/>
        <v>435.96499999999997</v>
      </c>
      <c r="I149" s="13">
        <v>0.35</v>
      </c>
      <c r="J149" s="28">
        <f t="shared" si="29"/>
        <v>6.8855275000000002</v>
      </c>
      <c r="K149" s="8">
        <v>182</v>
      </c>
      <c r="L149" s="7">
        <v>15</v>
      </c>
      <c r="M149" s="3">
        <f t="shared" si="30"/>
        <v>197</v>
      </c>
      <c r="N149" s="13">
        <v>0</v>
      </c>
      <c r="O149" s="28">
        <f t="shared" si="31"/>
        <v>0.8206099398622182</v>
      </c>
    </row>
    <row r="150" spans="1:15" x14ac:dyDescent="0.25">
      <c r="A150" t="s">
        <v>95</v>
      </c>
      <c r="B150" t="s">
        <v>63</v>
      </c>
      <c r="C150" s="12">
        <v>0.9</v>
      </c>
      <c r="D150" s="3">
        <v>2</v>
      </c>
      <c r="E150" s="8">
        <v>199</v>
      </c>
      <c r="F150" s="7">
        <v>15</v>
      </c>
      <c r="G150" s="5">
        <v>215</v>
      </c>
      <c r="H150" s="16">
        <f t="shared" si="28"/>
        <v>435.96499999999997</v>
      </c>
      <c r="I150" s="13">
        <v>0.35</v>
      </c>
      <c r="J150" s="28">
        <f t="shared" si="29"/>
        <v>6.8855275000000002</v>
      </c>
      <c r="K150" s="8">
        <v>182</v>
      </c>
      <c r="L150" s="7">
        <v>15</v>
      </c>
      <c r="M150" s="3">
        <f t="shared" si="30"/>
        <v>197</v>
      </c>
      <c r="N150" s="13">
        <v>0</v>
      </c>
      <c r="O150" s="28">
        <f t="shared" si="31"/>
        <v>0.8206099398622182</v>
      </c>
    </row>
    <row r="151" spans="1:15" x14ac:dyDescent="0.25">
      <c r="A151" t="s">
        <v>95</v>
      </c>
      <c r="B151" t="s">
        <v>63</v>
      </c>
      <c r="C151" s="12">
        <v>0.9</v>
      </c>
      <c r="D151" s="3">
        <v>2</v>
      </c>
      <c r="E151" s="8">
        <v>199</v>
      </c>
      <c r="F151" s="7">
        <v>15</v>
      </c>
      <c r="G151" s="5">
        <v>215</v>
      </c>
      <c r="H151" s="16">
        <f t="shared" si="28"/>
        <v>435.96499999999997</v>
      </c>
      <c r="I151" s="13">
        <v>0.35</v>
      </c>
      <c r="J151" s="28">
        <f t="shared" si="29"/>
        <v>6.8855275000000002</v>
      </c>
      <c r="K151" s="8">
        <v>182</v>
      </c>
      <c r="L151" s="7">
        <v>15</v>
      </c>
      <c r="M151" s="3">
        <f t="shared" si="30"/>
        <v>197</v>
      </c>
      <c r="N151" s="13">
        <v>0</v>
      </c>
      <c r="O151" s="28">
        <f t="shared" si="31"/>
        <v>0.8206099398622182</v>
      </c>
    </row>
    <row r="152" spans="1:15" x14ac:dyDescent="0.25">
      <c r="A152" t="s">
        <v>95</v>
      </c>
      <c r="B152" t="s">
        <v>63</v>
      </c>
      <c r="C152" s="12">
        <v>0.9</v>
      </c>
      <c r="D152" s="3">
        <v>2</v>
      </c>
      <c r="E152" s="8">
        <v>199</v>
      </c>
      <c r="F152" s="7">
        <v>15</v>
      </c>
      <c r="G152" s="5">
        <v>215</v>
      </c>
      <c r="H152" s="16">
        <f t="shared" ref="H152:H215" si="32">(E152*1.035)+F152+G152</f>
        <v>435.96499999999997</v>
      </c>
      <c r="I152" s="13">
        <v>0.35</v>
      </c>
      <c r="J152" s="28">
        <f t="shared" ref="J152:J215" si="33">(1+H152*(1+I152)/100)</f>
        <v>6.8855275000000002</v>
      </c>
      <c r="K152" s="8">
        <v>182</v>
      </c>
      <c r="L152" s="7">
        <v>15</v>
      </c>
      <c r="M152" s="3">
        <f t="shared" ref="M152:M215" si="34">K152+L152</f>
        <v>197</v>
      </c>
      <c r="N152" s="13">
        <v>0</v>
      </c>
      <c r="O152" s="28">
        <f t="shared" ref="O152:O215" si="35">SQRT(200/(100+M152*(1+N152)))</f>
        <v>0.8206099398622182</v>
      </c>
    </row>
    <row r="153" spans="1:15" x14ac:dyDescent="0.25">
      <c r="A153" t="s">
        <v>95</v>
      </c>
      <c r="B153" t="s">
        <v>63</v>
      </c>
      <c r="C153" s="12">
        <v>0.9</v>
      </c>
      <c r="D153" s="3">
        <v>2</v>
      </c>
      <c r="E153" s="8">
        <v>199</v>
      </c>
      <c r="F153" s="7">
        <v>15</v>
      </c>
      <c r="G153" s="5">
        <v>215</v>
      </c>
      <c r="H153" s="16">
        <f t="shared" si="32"/>
        <v>435.96499999999997</v>
      </c>
      <c r="I153" s="13">
        <v>0.35</v>
      </c>
      <c r="J153" s="28">
        <f t="shared" si="33"/>
        <v>6.8855275000000002</v>
      </c>
      <c r="K153" s="8">
        <v>182</v>
      </c>
      <c r="L153" s="7">
        <v>15</v>
      </c>
      <c r="M153" s="3">
        <f t="shared" si="34"/>
        <v>197</v>
      </c>
      <c r="N153" s="13">
        <v>0</v>
      </c>
      <c r="O153" s="28">
        <f t="shared" si="35"/>
        <v>0.8206099398622182</v>
      </c>
    </row>
    <row r="154" spans="1:15" x14ac:dyDescent="0.25">
      <c r="A154" t="s">
        <v>95</v>
      </c>
      <c r="B154" t="s">
        <v>63</v>
      </c>
      <c r="C154" s="12">
        <v>0.9</v>
      </c>
      <c r="D154" s="3">
        <v>2</v>
      </c>
      <c r="E154" s="8">
        <v>199</v>
      </c>
      <c r="F154" s="7">
        <v>15</v>
      </c>
      <c r="G154" s="5">
        <v>215</v>
      </c>
      <c r="H154" s="16">
        <f t="shared" si="32"/>
        <v>435.96499999999997</v>
      </c>
      <c r="I154" s="13">
        <v>0.35</v>
      </c>
      <c r="J154" s="28">
        <f t="shared" si="33"/>
        <v>6.8855275000000002</v>
      </c>
      <c r="K154" s="8">
        <v>182</v>
      </c>
      <c r="L154" s="7">
        <v>15</v>
      </c>
      <c r="M154" s="3">
        <f t="shared" si="34"/>
        <v>197</v>
      </c>
      <c r="N154" s="13">
        <v>0</v>
      </c>
      <c r="O154" s="28">
        <f t="shared" si="35"/>
        <v>0.8206099398622182</v>
      </c>
    </row>
    <row r="155" spans="1:15" x14ac:dyDescent="0.25">
      <c r="A155" t="s">
        <v>95</v>
      </c>
      <c r="B155" t="s">
        <v>63</v>
      </c>
      <c r="C155" s="12">
        <v>0.9</v>
      </c>
      <c r="D155" s="3">
        <v>2</v>
      </c>
      <c r="E155" s="8">
        <v>199</v>
      </c>
      <c r="F155" s="7">
        <v>15</v>
      </c>
      <c r="G155" s="5">
        <v>215</v>
      </c>
      <c r="H155" s="16">
        <f t="shared" si="32"/>
        <v>435.96499999999997</v>
      </c>
      <c r="I155" s="13">
        <v>0.35</v>
      </c>
      <c r="J155" s="28">
        <f t="shared" si="33"/>
        <v>6.8855275000000002</v>
      </c>
      <c r="K155" s="8">
        <v>182</v>
      </c>
      <c r="L155" s="7">
        <v>15</v>
      </c>
      <c r="M155" s="3">
        <f t="shared" si="34"/>
        <v>197</v>
      </c>
      <c r="N155" s="13">
        <v>0</v>
      </c>
      <c r="O155" s="28">
        <f t="shared" si="35"/>
        <v>0.8206099398622182</v>
      </c>
    </row>
    <row r="156" spans="1:15" x14ac:dyDescent="0.25">
      <c r="A156" t="s">
        <v>95</v>
      </c>
      <c r="B156" t="s">
        <v>63</v>
      </c>
      <c r="C156" s="12">
        <v>0.9</v>
      </c>
      <c r="D156" s="3">
        <v>2</v>
      </c>
      <c r="E156" s="8">
        <v>199</v>
      </c>
      <c r="F156" s="7">
        <v>15</v>
      </c>
      <c r="G156" s="5">
        <v>215</v>
      </c>
      <c r="H156" s="16">
        <f t="shared" si="32"/>
        <v>435.96499999999997</v>
      </c>
      <c r="I156" s="13">
        <v>0.35</v>
      </c>
      <c r="J156" s="28">
        <f t="shared" si="33"/>
        <v>6.8855275000000002</v>
      </c>
      <c r="K156" s="8">
        <v>182</v>
      </c>
      <c r="L156" s="7">
        <v>15</v>
      </c>
      <c r="M156" s="3">
        <f t="shared" si="34"/>
        <v>197</v>
      </c>
      <c r="N156" s="13">
        <v>0</v>
      </c>
      <c r="O156" s="28">
        <f t="shared" si="35"/>
        <v>0.8206099398622182</v>
      </c>
    </row>
    <row r="157" spans="1:15" x14ac:dyDescent="0.25">
      <c r="A157" t="s">
        <v>95</v>
      </c>
      <c r="B157" t="s">
        <v>63</v>
      </c>
      <c r="C157" s="12">
        <v>0.9</v>
      </c>
      <c r="D157" s="3">
        <v>2</v>
      </c>
      <c r="E157" s="8">
        <v>199</v>
      </c>
      <c r="F157" s="7">
        <v>15</v>
      </c>
      <c r="G157" s="5">
        <v>215</v>
      </c>
      <c r="H157" s="16">
        <f t="shared" si="32"/>
        <v>435.96499999999997</v>
      </c>
      <c r="I157" s="13">
        <v>0.35</v>
      </c>
      <c r="J157" s="28">
        <f t="shared" si="33"/>
        <v>6.8855275000000002</v>
      </c>
      <c r="K157" s="8">
        <v>182</v>
      </c>
      <c r="L157" s="7">
        <v>15</v>
      </c>
      <c r="M157" s="3">
        <f t="shared" si="34"/>
        <v>197</v>
      </c>
      <c r="N157" s="13">
        <v>0</v>
      </c>
      <c r="O157" s="28">
        <f t="shared" si="35"/>
        <v>0.8206099398622182</v>
      </c>
    </row>
    <row r="158" spans="1:15" x14ac:dyDescent="0.25">
      <c r="A158" t="s">
        <v>95</v>
      </c>
      <c r="B158" t="s">
        <v>63</v>
      </c>
      <c r="C158" s="12">
        <v>0.9</v>
      </c>
      <c r="D158" s="3">
        <v>2</v>
      </c>
      <c r="E158" s="8">
        <v>199</v>
      </c>
      <c r="F158" s="7">
        <v>15</v>
      </c>
      <c r="G158" s="5">
        <v>215</v>
      </c>
      <c r="H158" s="16">
        <f t="shared" si="32"/>
        <v>435.96499999999997</v>
      </c>
      <c r="I158" s="13">
        <v>0.35</v>
      </c>
      <c r="J158" s="28">
        <f t="shared" si="33"/>
        <v>6.8855275000000002</v>
      </c>
      <c r="K158" s="8">
        <v>182</v>
      </c>
      <c r="L158" s="7">
        <v>15</v>
      </c>
      <c r="M158" s="3">
        <f t="shared" si="34"/>
        <v>197</v>
      </c>
      <c r="N158" s="13">
        <v>0</v>
      </c>
      <c r="O158" s="28">
        <f t="shared" si="35"/>
        <v>0.8206099398622182</v>
      </c>
    </row>
    <row r="159" spans="1:15" x14ac:dyDescent="0.25">
      <c r="A159" t="s">
        <v>95</v>
      </c>
      <c r="B159" t="s">
        <v>63</v>
      </c>
      <c r="C159" s="12">
        <v>0.9</v>
      </c>
      <c r="D159" s="3">
        <v>2</v>
      </c>
      <c r="E159" s="8">
        <v>199</v>
      </c>
      <c r="F159" s="7">
        <v>15</v>
      </c>
      <c r="G159" s="5">
        <v>215</v>
      </c>
      <c r="H159" s="16">
        <f t="shared" si="32"/>
        <v>435.96499999999997</v>
      </c>
      <c r="I159" s="13">
        <v>0.35</v>
      </c>
      <c r="J159" s="28">
        <f t="shared" si="33"/>
        <v>6.8855275000000002</v>
      </c>
      <c r="K159" s="8">
        <v>182</v>
      </c>
      <c r="L159" s="7">
        <v>15</v>
      </c>
      <c r="M159" s="3">
        <f t="shared" si="34"/>
        <v>197</v>
      </c>
      <c r="N159" s="13">
        <v>0</v>
      </c>
      <c r="O159" s="28">
        <f t="shared" si="35"/>
        <v>0.8206099398622182</v>
      </c>
    </row>
    <row r="160" spans="1:15" x14ac:dyDescent="0.25">
      <c r="A160" t="s">
        <v>95</v>
      </c>
      <c r="B160" t="s">
        <v>63</v>
      </c>
      <c r="C160" s="12">
        <v>0.9</v>
      </c>
      <c r="D160" s="3">
        <v>2</v>
      </c>
      <c r="E160" s="8">
        <v>199</v>
      </c>
      <c r="F160" s="7">
        <v>15</v>
      </c>
      <c r="G160" s="5">
        <v>215</v>
      </c>
      <c r="H160" s="16">
        <f t="shared" si="32"/>
        <v>435.96499999999997</v>
      </c>
      <c r="I160" s="13">
        <v>0.35</v>
      </c>
      <c r="J160" s="28">
        <f t="shared" si="33"/>
        <v>6.8855275000000002</v>
      </c>
      <c r="K160" s="8">
        <v>182</v>
      </c>
      <c r="L160" s="7">
        <v>15</v>
      </c>
      <c r="M160" s="3">
        <f t="shared" si="34"/>
        <v>197</v>
      </c>
      <c r="N160" s="13">
        <v>0</v>
      </c>
      <c r="O160" s="28">
        <f t="shared" si="35"/>
        <v>0.8206099398622182</v>
      </c>
    </row>
    <row r="161" spans="1:15" x14ac:dyDescent="0.25">
      <c r="A161" t="s">
        <v>95</v>
      </c>
      <c r="B161" t="s">
        <v>63</v>
      </c>
      <c r="C161" s="12">
        <v>0.9</v>
      </c>
      <c r="D161" s="3">
        <v>2</v>
      </c>
      <c r="E161" s="8">
        <v>199</v>
      </c>
      <c r="F161" s="7">
        <v>15</v>
      </c>
      <c r="G161" s="5">
        <v>215</v>
      </c>
      <c r="H161" s="16">
        <f t="shared" si="32"/>
        <v>435.96499999999997</v>
      </c>
      <c r="I161" s="13">
        <v>0.35</v>
      </c>
      <c r="J161" s="28">
        <f t="shared" si="33"/>
        <v>6.8855275000000002</v>
      </c>
      <c r="K161" s="8">
        <v>182</v>
      </c>
      <c r="L161" s="7">
        <v>15</v>
      </c>
      <c r="M161" s="3">
        <f t="shared" si="34"/>
        <v>197</v>
      </c>
      <c r="N161" s="13">
        <v>0</v>
      </c>
      <c r="O161" s="28">
        <f t="shared" si="35"/>
        <v>0.8206099398622182</v>
      </c>
    </row>
    <row r="162" spans="1:15" x14ac:dyDescent="0.25">
      <c r="A162" t="s">
        <v>95</v>
      </c>
      <c r="B162" t="s">
        <v>63</v>
      </c>
      <c r="C162" s="12">
        <v>0.9</v>
      </c>
      <c r="D162" s="3">
        <v>2</v>
      </c>
      <c r="E162" s="8">
        <v>199</v>
      </c>
      <c r="F162" s="7">
        <v>15</v>
      </c>
      <c r="G162" s="5">
        <v>215</v>
      </c>
      <c r="H162" s="16">
        <f t="shared" si="32"/>
        <v>435.96499999999997</v>
      </c>
      <c r="I162" s="13">
        <v>0.35</v>
      </c>
      <c r="J162" s="28">
        <f t="shared" si="33"/>
        <v>6.8855275000000002</v>
      </c>
      <c r="K162" s="8">
        <v>182</v>
      </c>
      <c r="L162" s="7">
        <v>15</v>
      </c>
      <c r="M162" s="3">
        <f t="shared" si="34"/>
        <v>197</v>
      </c>
      <c r="N162" s="13">
        <v>0</v>
      </c>
      <c r="O162" s="28">
        <f t="shared" si="35"/>
        <v>0.8206099398622182</v>
      </c>
    </row>
    <row r="163" spans="1:15" x14ac:dyDescent="0.25">
      <c r="A163" t="s">
        <v>95</v>
      </c>
      <c r="B163" t="s">
        <v>63</v>
      </c>
      <c r="C163" s="12">
        <v>0.9</v>
      </c>
      <c r="D163" s="3">
        <v>2</v>
      </c>
      <c r="E163" s="8">
        <v>199</v>
      </c>
      <c r="F163" s="7">
        <v>15</v>
      </c>
      <c r="G163" s="5">
        <v>215</v>
      </c>
      <c r="H163" s="16">
        <f t="shared" si="32"/>
        <v>435.96499999999997</v>
      </c>
      <c r="I163" s="13">
        <v>0.35</v>
      </c>
      <c r="J163" s="28">
        <f t="shared" si="33"/>
        <v>6.8855275000000002</v>
      </c>
      <c r="K163" s="8">
        <v>182</v>
      </c>
      <c r="L163" s="7">
        <v>15</v>
      </c>
      <c r="M163" s="3">
        <f t="shared" si="34"/>
        <v>197</v>
      </c>
      <c r="N163" s="13">
        <v>0</v>
      </c>
      <c r="O163" s="28">
        <f t="shared" si="35"/>
        <v>0.8206099398622182</v>
      </c>
    </row>
    <row r="164" spans="1:15" x14ac:dyDescent="0.25">
      <c r="A164" t="s">
        <v>95</v>
      </c>
      <c r="B164" t="s">
        <v>63</v>
      </c>
      <c r="C164" s="12">
        <v>0.9</v>
      </c>
      <c r="D164" s="3">
        <v>2</v>
      </c>
      <c r="E164" s="8">
        <v>199</v>
      </c>
      <c r="F164" s="7">
        <v>15</v>
      </c>
      <c r="G164" s="5">
        <v>215</v>
      </c>
      <c r="H164" s="16">
        <f t="shared" si="32"/>
        <v>435.96499999999997</v>
      </c>
      <c r="I164" s="13">
        <v>0.35</v>
      </c>
      <c r="J164" s="28">
        <f t="shared" si="33"/>
        <v>6.8855275000000002</v>
      </c>
      <c r="K164" s="8">
        <v>182</v>
      </c>
      <c r="L164" s="7">
        <v>15</v>
      </c>
      <c r="M164" s="3">
        <f t="shared" si="34"/>
        <v>197</v>
      </c>
      <c r="N164" s="13">
        <v>0</v>
      </c>
      <c r="O164" s="28">
        <f t="shared" si="35"/>
        <v>0.8206099398622182</v>
      </c>
    </row>
    <row r="165" spans="1:15" x14ac:dyDescent="0.25">
      <c r="A165" t="s">
        <v>95</v>
      </c>
      <c r="B165" t="s">
        <v>63</v>
      </c>
      <c r="C165" s="12">
        <v>0.9</v>
      </c>
      <c r="D165" s="3">
        <v>2</v>
      </c>
      <c r="E165" s="8">
        <v>199</v>
      </c>
      <c r="F165" s="7">
        <v>15</v>
      </c>
      <c r="G165" s="5">
        <v>215</v>
      </c>
      <c r="H165" s="16">
        <f t="shared" si="32"/>
        <v>435.96499999999997</v>
      </c>
      <c r="I165" s="13">
        <v>0.35</v>
      </c>
      <c r="J165" s="28">
        <f t="shared" si="33"/>
        <v>6.8855275000000002</v>
      </c>
      <c r="K165" s="8">
        <v>182</v>
      </c>
      <c r="L165" s="7">
        <v>15</v>
      </c>
      <c r="M165" s="3">
        <f t="shared" si="34"/>
        <v>197</v>
      </c>
      <c r="N165" s="13">
        <v>0</v>
      </c>
      <c r="O165" s="28">
        <f t="shared" si="35"/>
        <v>0.8206099398622182</v>
      </c>
    </row>
    <row r="166" spans="1:15" x14ac:dyDescent="0.25">
      <c r="A166" t="s">
        <v>95</v>
      </c>
      <c r="B166" t="s">
        <v>63</v>
      </c>
      <c r="C166" s="12">
        <v>0.9</v>
      </c>
      <c r="D166" s="3">
        <v>2</v>
      </c>
      <c r="E166" s="8">
        <v>199</v>
      </c>
      <c r="F166" s="7">
        <v>15</v>
      </c>
      <c r="G166" s="5">
        <v>215</v>
      </c>
      <c r="H166" s="16">
        <f t="shared" si="32"/>
        <v>435.96499999999997</v>
      </c>
      <c r="I166" s="13">
        <v>0.35</v>
      </c>
      <c r="J166" s="28">
        <f t="shared" si="33"/>
        <v>6.8855275000000002</v>
      </c>
      <c r="K166" s="8">
        <v>182</v>
      </c>
      <c r="L166" s="7">
        <v>15</v>
      </c>
      <c r="M166" s="3">
        <f t="shared" si="34"/>
        <v>197</v>
      </c>
      <c r="N166" s="13">
        <v>0</v>
      </c>
      <c r="O166" s="28">
        <f t="shared" si="35"/>
        <v>0.8206099398622182</v>
      </c>
    </row>
    <row r="167" spans="1:15" x14ac:dyDescent="0.25">
      <c r="A167" t="s">
        <v>95</v>
      </c>
      <c r="B167" t="s">
        <v>63</v>
      </c>
      <c r="C167" s="12">
        <v>0.9</v>
      </c>
      <c r="D167" s="3">
        <v>2</v>
      </c>
      <c r="E167" s="8">
        <v>199</v>
      </c>
      <c r="F167" s="7">
        <v>15</v>
      </c>
      <c r="G167" s="5">
        <v>215</v>
      </c>
      <c r="H167" s="16">
        <f t="shared" si="32"/>
        <v>435.96499999999997</v>
      </c>
      <c r="I167" s="13">
        <v>0.35</v>
      </c>
      <c r="J167" s="28">
        <f t="shared" si="33"/>
        <v>6.8855275000000002</v>
      </c>
      <c r="K167" s="8">
        <v>182</v>
      </c>
      <c r="L167" s="7">
        <v>15</v>
      </c>
      <c r="M167" s="3">
        <f t="shared" si="34"/>
        <v>197</v>
      </c>
      <c r="N167" s="13">
        <v>0</v>
      </c>
      <c r="O167" s="28">
        <f t="shared" si="35"/>
        <v>0.8206099398622182</v>
      </c>
    </row>
    <row r="168" spans="1:15" x14ac:dyDescent="0.25">
      <c r="A168" t="s">
        <v>95</v>
      </c>
      <c r="B168" t="s">
        <v>63</v>
      </c>
      <c r="C168" s="12">
        <v>0.9</v>
      </c>
      <c r="D168" s="3">
        <v>2</v>
      </c>
      <c r="E168" s="8">
        <v>199</v>
      </c>
      <c r="F168" s="7">
        <v>15</v>
      </c>
      <c r="G168" s="5">
        <v>215</v>
      </c>
      <c r="H168" s="16">
        <f t="shared" si="32"/>
        <v>435.96499999999997</v>
      </c>
      <c r="I168" s="13">
        <v>0.35</v>
      </c>
      <c r="J168" s="28">
        <f t="shared" si="33"/>
        <v>6.8855275000000002</v>
      </c>
      <c r="K168" s="8">
        <v>182</v>
      </c>
      <c r="L168" s="7">
        <v>15</v>
      </c>
      <c r="M168" s="3">
        <f t="shared" si="34"/>
        <v>197</v>
      </c>
      <c r="N168" s="13">
        <v>0</v>
      </c>
      <c r="O168" s="28">
        <f t="shared" si="35"/>
        <v>0.8206099398622182</v>
      </c>
    </row>
    <row r="169" spans="1:15" x14ac:dyDescent="0.25">
      <c r="A169" t="s">
        <v>95</v>
      </c>
      <c r="B169" t="s">
        <v>63</v>
      </c>
      <c r="C169" s="12">
        <v>0.9</v>
      </c>
      <c r="D169" s="3">
        <v>2</v>
      </c>
      <c r="E169" s="8">
        <v>199</v>
      </c>
      <c r="F169" s="7">
        <v>15</v>
      </c>
      <c r="G169" s="5">
        <v>215</v>
      </c>
      <c r="H169" s="16">
        <f t="shared" si="32"/>
        <v>435.96499999999997</v>
      </c>
      <c r="I169" s="13">
        <v>0.35</v>
      </c>
      <c r="J169" s="28">
        <f t="shared" si="33"/>
        <v>6.8855275000000002</v>
      </c>
      <c r="K169" s="8">
        <v>182</v>
      </c>
      <c r="L169" s="7">
        <v>15</v>
      </c>
      <c r="M169" s="3">
        <f t="shared" si="34"/>
        <v>197</v>
      </c>
      <c r="N169" s="13">
        <v>0</v>
      </c>
      <c r="O169" s="28">
        <f t="shared" si="35"/>
        <v>0.8206099398622182</v>
      </c>
    </row>
    <row r="170" spans="1:15" x14ac:dyDescent="0.25">
      <c r="A170" t="s">
        <v>95</v>
      </c>
      <c r="B170" t="s">
        <v>63</v>
      </c>
      <c r="C170" s="12">
        <v>0.9</v>
      </c>
      <c r="D170" s="3">
        <v>2</v>
      </c>
      <c r="E170" s="8">
        <v>199</v>
      </c>
      <c r="F170" s="7">
        <v>15</v>
      </c>
      <c r="G170" s="5">
        <v>215</v>
      </c>
      <c r="H170" s="16">
        <f t="shared" si="32"/>
        <v>435.96499999999997</v>
      </c>
      <c r="I170" s="13">
        <v>0.35</v>
      </c>
      <c r="J170" s="28">
        <f t="shared" si="33"/>
        <v>6.8855275000000002</v>
      </c>
      <c r="K170" s="8">
        <v>182</v>
      </c>
      <c r="L170" s="7">
        <v>15</v>
      </c>
      <c r="M170" s="3">
        <f t="shared" si="34"/>
        <v>197</v>
      </c>
      <c r="N170" s="13">
        <v>0</v>
      </c>
      <c r="O170" s="28">
        <f t="shared" si="35"/>
        <v>0.8206099398622182</v>
      </c>
    </row>
    <row r="171" spans="1:15" x14ac:dyDescent="0.25">
      <c r="A171" t="s">
        <v>95</v>
      </c>
      <c r="B171" t="s">
        <v>63</v>
      </c>
      <c r="C171" s="12">
        <v>0.9</v>
      </c>
      <c r="D171" s="3">
        <v>2</v>
      </c>
      <c r="E171" s="8">
        <v>199</v>
      </c>
      <c r="F171" s="7">
        <v>15</v>
      </c>
      <c r="G171" s="5">
        <v>215</v>
      </c>
      <c r="H171" s="16">
        <f t="shared" si="32"/>
        <v>435.96499999999997</v>
      </c>
      <c r="I171" s="13">
        <v>0.35</v>
      </c>
      <c r="J171" s="28">
        <f t="shared" si="33"/>
        <v>6.8855275000000002</v>
      </c>
      <c r="K171" s="8">
        <v>182</v>
      </c>
      <c r="L171" s="7">
        <v>15</v>
      </c>
      <c r="M171" s="3">
        <f t="shared" si="34"/>
        <v>197</v>
      </c>
      <c r="N171" s="13">
        <v>0</v>
      </c>
      <c r="O171" s="28">
        <f t="shared" si="35"/>
        <v>0.8206099398622182</v>
      </c>
    </row>
    <row r="172" spans="1:15" x14ac:dyDescent="0.25">
      <c r="A172" t="s">
        <v>95</v>
      </c>
      <c r="B172" t="s">
        <v>63</v>
      </c>
      <c r="C172" s="12">
        <v>0.9</v>
      </c>
      <c r="D172" s="3">
        <v>2</v>
      </c>
      <c r="E172" s="8">
        <v>199</v>
      </c>
      <c r="F172" s="7">
        <v>15</v>
      </c>
      <c r="G172" s="5">
        <v>215</v>
      </c>
      <c r="H172" s="16">
        <f t="shared" si="32"/>
        <v>435.96499999999997</v>
      </c>
      <c r="I172" s="13">
        <v>0.35</v>
      </c>
      <c r="J172" s="28">
        <f t="shared" si="33"/>
        <v>6.8855275000000002</v>
      </c>
      <c r="K172" s="8">
        <v>182</v>
      </c>
      <c r="L172" s="7">
        <v>15</v>
      </c>
      <c r="M172" s="3">
        <f t="shared" si="34"/>
        <v>197</v>
      </c>
      <c r="N172" s="13">
        <v>0</v>
      </c>
      <c r="O172" s="28">
        <f t="shared" si="35"/>
        <v>0.8206099398622182</v>
      </c>
    </row>
    <row r="173" spans="1:15" x14ac:dyDescent="0.25">
      <c r="A173" t="s">
        <v>95</v>
      </c>
      <c r="B173" t="s">
        <v>63</v>
      </c>
      <c r="C173" s="12">
        <v>0.9</v>
      </c>
      <c r="D173" s="3">
        <v>2</v>
      </c>
      <c r="E173" s="8">
        <v>199</v>
      </c>
      <c r="F173" s="7">
        <v>15</v>
      </c>
      <c r="G173" s="5">
        <v>215</v>
      </c>
      <c r="H173" s="16">
        <f t="shared" si="32"/>
        <v>435.96499999999997</v>
      </c>
      <c r="I173" s="13">
        <v>0.35</v>
      </c>
      <c r="J173" s="28">
        <f t="shared" si="33"/>
        <v>6.8855275000000002</v>
      </c>
      <c r="K173" s="8">
        <v>182</v>
      </c>
      <c r="L173" s="7">
        <v>15</v>
      </c>
      <c r="M173" s="3">
        <f t="shared" si="34"/>
        <v>197</v>
      </c>
      <c r="N173" s="13">
        <v>0</v>
      </c>
      <c r="O173" s="28">
        <f t="shared" si="35"/>
        <v>0.8206099398622182</v>
      </c>
    </row>
    <row r="174" spans="1:15" x14ac:dyDescent="0.25">
      <c r="A174" t="s">
        <v>95</v>
      </c>
      <c r="B174" t="s">
        <v>63</v>
      </c>
      <c r="C174" s="12">
        <v>0.9</v>
      </c>
      <c r="D174" s="3">
        <v>2</v>
      </c>
      <c r="E174" s="8">
        <v>199</v>
      </c>
      <c r="F174" s="7">
        <v>15</v>
      </c>
      <c r="G174" s="5">
        <v>215</v>
      </c>
      <c r="H174" s="16">
        <f t="shared" si="32"/>
        <v>435.96499999999997</v>
      </c>
      <c r="I174" s="13">
        <v>0.35</v>
      </c>
      <c r="J174" s="28">
        <f t="shared" si="33"/>
        <v>6.8855275000000002</v>
      </c>
      <c r="K174" s="8">
        <v>182</v>
      </c>
      <c r="L174" s="7">
        <v>15</v>
      </c>
      <c r="M174" s="3">
        <f t="shared" si="34"/>
        <v>197</v>
      </c>
      <c r="N174" s="13">
        <v>0</v>
      </c>
      <c r="O174" s="28">
        <f t="shared" si="35"/>
        <v>0.8206099398622182</v>
      </c>
    </row>
    <row r="175" spans="1:15" x14ac:dyDescent="0.25">
      <c r="A175" t="s">
        <v>95</v>
      </c>
      <c r="B175" t="s">
        <v>63</v>
      </c>
      <c r="C175" s="12">
        <v>0.9</v>
      </c>
      <c r="D175" s="3">
        <v>2</v>
      </c>
      <c r="E175" s="8">
        <v>199</v>
      </c>
      <c r="F175" s="7">
        <v>15</v>
      </c>
      <c r="G175" s="5">
        <v>215</v>
      </c>
      <c r="H175" s="16">
        <f t="shared" si="32"/>
        <v>435.96499999999997</v>
      </c>
      <c r="I175" s="13">
        <v>0.35</v>
      </c>
      <c r="J175" s="28">
        <f t="shared" si="33"/>
        <v>6.8855275000000002</v>
      </c>
      <c r="K175" s="8">
        <v>182</v>
      </c>
      <c r="L175" s="7">
        <v>15</v>
      </c>
      <c r="M175" s="3">
        <f t="shared" si="34"/>
        <v>197</v>
      </c>
      <c r="N175" s="13">
        <v>0</v>
      </c>
      <c r="O175" s="28">
        <f t="shared" si="35"/>
        <v>0.8206099398622182</v>
      </c>
    </row>
    <row r="176" spans="1:15" x14ac:dyDescent="0.25">
      <c r="A176" t="s">
        <v>95</v>
      </c>
      <c r="B176" t="s">
        <v>63</v>
      </c>
      <c r="C176" s="12">
        <v>0.9</v>
      </c>
      <c r="D176" s="3">
        <v>2</v>
      </c>
      <c r="E176" s="8">
        <v>199</v>
      </c>
      <c r="F176" s="7">
        <v>15</v>
      </c>
      <c r="G176" s="5">
        <v>215</v>
      </c>
      <c r="H176" s="16">
        <f t="shared" si="32"/>
        <v>435.96499999999997</v>
      </c>
      <c r="I176" s="13">
        <v>0.35</v>
      </c>
      <c r="J176" s="28">
        <f t="shared" si="33"/>
        <v>6.8855275000000002</v>
      </c>
      <c r="K176" s="8">
        <v>182</v>
      </c>
      <c r="L176" s="7">
        <v>15</v>
      </c>
      <c r="M176" s="3">
        <f t="shared" si="34"/>
        <v>197</v>
      </c>
      <c r="N176" s="13">
        <v>0</v>
      </c>
      <c r="O176" s="28">
        <f t="shared" si="35"/>
        <v>0.8206099398622182</v>
      </c>
    </row>
    <row r="177" spans="1:15" x14ac:dyDescent="0.25">
      <c r="A177" t="s">
        <v>95</v>
      </c>
      <c r="B177" t="s">
        <v>63</v>
      </c>
      <c r="C177" s="12">
        <v>0.9</v>
      </c>
      <c r="D177" s="3">
        <v>2</v>
      </c>
      <c r="E177" s="8">
        <v>199</v>
      </c>
      <c r="F177" s="7">
        <v>15</v>
      </c>
      <c r="G177" s="5">
        <v>215</v>
      </c>
      <c r="H177" s="16">
        <f t="shared" si="32"/>
        <v>435.96499999999997</v>
      </c>
      <c r="I177" s="13">
        <v>0.35</v>
      </c>
      <c r="J177" s="28">
        <f t="shared" si="33"/>
        <v>6.8855275000000002</v>
      </c>
      <c r="K177" s="8">
        <v>182</v>
      </c>
      <c r="L177" s="7">
        <v>15</v>
      </c>
      <c r="M177" s="3">
        <f t="shared" si="34"/>
        <v>197</v>
      </c>
      <c r="N177" s="13">
        <v>0</v>
      </c>
      <c r="O177" s="28">
        <f t="shared" si="35"/>
        <v>0.8206099398622182</v>
      </c>
    </row>
    <row r="178" spans="1:15" x14ac:dyDescent="0.25">
      <c r="A178" t="s">
        <v>95</v>
      </c>
      <c r="B178" t="s">
        <v>63</v>
      </c>
      <c r="C178" s="12">
        <v>0.9</v>
      </c>
      <c r="D178" s="3">
        <v>2</v>
      </c>
      <c r="E178" s="8">
        <v>199</v>
      </c>
      <c r="F178" s="7">
        <v>15</v>
      </c>
      <c r="G178" s="5">
        <v>215</v>
      </c>
      <c r="H178" s="16">
        <f t="shared" si="32"/>
        <v>435.96499999999997</v>
      </c>
      <c r="I178" s="13">
        <v>0.35</v>
      </c>
      <c r="J178" s="28">
        <f t="shared" si="33"/>
        <v>6.8855275000000002</v>
      </c>
      <c r="K178" s="8">
        <v>182</v>
      </c>
      <c r="L178" s="7">
        <v>15</v>
      </c>
      <c r="M178" s="3">
        <f t="shared" si="34"/>
        <v>197</v>
      </c>
      <c r="N178" s="13">
        <v>0</v>
      </c>
      <c r="O178" s="28">
        <f t="shared" si="35"/>
        <v>0.8206099398622182</v>
      </c>
    </row>
    <row r="179" spans="1:15" x14ac:dyDescent="0.25">
      <c r="A179" t="s">
        <v>95</v>
      </c>
      <c r="B179" t="s">
        <v>63</v>
      </c>
      <c r="C179" s="12">
        <v>0.9</v>
      </c>
      <c r="D179" s="3">
        <v>2</v>
      </c>
      <c r="E179" s="8">
        <v>199</v>
      </c>
      <c r="F179" s="7">
        <v>15</v>
      </c>
      <c r="G179" s="5">
        <v>215</v>
      </c>
      <c r="H179" s="16">
        <f t="shared" si="32"/>
        <v>435.96499999999997</v>
      </c>
      <c r="I179" s="13">
        <v>0.35</v>
      </c>
      <c r="J179" s="28">
        <f t="shared" si="33"/>
        <v>6.8855275000000002</v>
      </c>
      <c r="K179" s="8">
        <v>182</v>
      </c>
      <c r="L179" s="7">
        <v>15</v>
      </c>
      <c r="M179" s="3">
        <f t="shared" si="34"/>
        <v>197</v>
      </c>
      <c r="N179" s="13">
        <v>0</v>
      </c>
      <c r="O179" s="28">
        <f t="shared" si="35"/>
        <v>0.8206099398622182</v>
      </c>
    </row>
    <row r="180" spans="1:15" x14ac:dyDescent="0.25">
      <c r="A180" t="s">
        <v>95</v>
      </c>
      <c r="B180" t="s">
        <v>63</v>
      </c>
      <c r="C180" s="12">
        <v>0.9</v>
      </c>
      <c r="D180" s="3">
        <v>2</v>
      </c>
      <c r="E180" s="8">
        <v>199</v>
      </c>
      <c r="F180" s="7">
        <v>15</v>
      </c>
      <c r="G180" s="5">
        <v>215</v>
      </c>
      <c r="H180" s="16">
        <f t="shared" si="32"/>
        <v>435.96499999999997</v>
      </c>
      <c r="I180" s="13">
        <v>0.35</v>
      </c>
      <c r="J180" s="28">
        <f t="shared" si="33"/>
        <v>6.8855275000000002</v>
      </c>
      <c r="K180" s="8">
        <v>182</v>
      </c>
      <c r="L180" s="7">
        <v>15</v>
      </c>
      <c r="M180" s="3">
        <f t="shared" si="34"/>
        <v>197</v>
      </c>
      <c r="N180" s="13">
        <v>0</v>
      </c>
      <c r="O180" s="28">
        <f t="shared" si="35"/>
        <v>0.8206099398622182</v>
      </c>
    </row>
    <row r="181" spans="1:15" x14ac:dyDescent="0.25">
      <c r="A181" t="s">
        <v>95</v>
      </c>
      <c r="B181" t="s">
        <v>63</v>
      </c>
      <c r="C181" s="12">
        <v>0.9</v>
      </c>
      <c r="D181" s="3">
        <v>2</v>
      </c>
      <c r="E181" s="8">
        <v>199</v>
      </c>
      <c r="F181" s="7">
        <v>15</v>
      </c>
      <c r="G181" s="5">
        <v>215</v>
      </c>
      <c r="H181" s="16">
        <f t="shared" si="32"/>
        <v>435.96499999999997</v>
      </c>
      <c r="I181" s="13">
        <v>0.35</v>
      </c>
      <c r="J181" s="28">
        <f t="shared" si="33"/>
        <v>6.8855275000000002</v>
      </c>
      <c r="K181" s="8">
        <v>182</v>
      </c>
      <c r="L181" s="7">
        <v>15</v>
      </c>
      <c r="M181" s="3">
        <f t="shared" si="34"/>
        <v>197</v>
      </c>
      <c r="N181" s="13">
        <v>0</v>
      </c>
      <c r="O181" s="28">
        <f t="shared" si="35"/>
        <v>0.8206099398622182</v>
      </c>
    </row>
    <row r="182" spans="1:15" x14ac:dyDescent="0.25">
      <c r="A182" t="s">
        <v>95</v>
      </c>
      <c r="B182" t="s">
        <v>63</v>
      </c>
      <c r="C182" s="12">
        <v>0.9</v>
      </c>
      <c r="D182" s="3">
        <v>2</v>
      </c>
      <c r="E182" s="8">
        <v>199</v>
      </c>
      <c r="F182" s="7">
        <v>15</v>
      </c>
      <c r="G182" s="5">
        <v>215</v>
      </c>
      <c r="H182" s="16">
        <f t="shared" si="32"/>
        <v>435.96499999999997</v>
      </c>
      <c r="I182" s="13">
        <v>0.35</v>
      </c>
      <c r="J182" s="28">
        <f t="shared" si="33"/>
        <v>6.8855275000000002</v>
      </c>
      <c r="K182" s="8">
        <v>182</v>
      </c>
      <c r="L182" s="7">
        <v>15</v>
      </c>
      <c r="M182" s="3">
        <f t="shared" si="34"/>
        <v>197</v>
      </c>
      <c r="N182" s="13">
        <v>0</v>
      </c>
      <c r="O182" s="28">
        <f t="shared" si="35"/>
        <v>0.8206099398622182</v>
      </c>
    </row>
    <row r="183" spans="1:15" x14ac:dyDescent="0.25">
      <c r="A183" t="s">
        <v>95</v>
      </c>
      <c r="B183" t="s">
        <v>63</v>
      </c>
      <c r="C183" s="12">
        <v>0.9</v>
      </c>
      <c r="D183" s="3">
        <v>2</v>
      </c>
      <c r="E183" s="8">
        <v>199</v>
      </c>
      <c r="F183" s="7">
        <v>15</v>
      </c>
      <c r="G183" s="5">
        <v>215</v>
      </c>
      <c r="H183" s="16">
        <f t="shared" si="32"/>
        <v>435.96499999999997</v>
      </c>
      <c r="I183" s="13">
        <v>0.35</v>
      </c>
      <c r="J183" s="28">
        <f t="shared" si="33"/>
        <v>6.8855275000000002</v>
      </c>
      <c r="K183" s="8">
        <v>182</v>
      </c>
      <c r="L183" s="7">
        <v>15</v>
      </c>
      <c r="M183" s="3">
        <f t="shared" si="34"/>
        <v>197</v>
      </c>
      <c r="N183" s="13">
        <v>0</v>
      </c>
      <c r="O183" s="28">
        <f t="shared" si="35"/>
        <v>0.8206099398622182</v>
      </c>
    </row>
    <row r="184" spans="1:15" x14ac:dyDescent="0.25">
      <c r="A184" t="s">
        <v>95</v>
      </c>
      <c r="B184" t="s">
        <v>63</v>
      </c>
      <c r="C184" s="12">
        <v>0.9</v>
      </c>
      <c r="D184" s="3">
        <v>2</v>
      </c>
      <c r="E184" s="8">
        <v>199</v>
      </c>
      <c r="F184" s="7">
        <v>15</v>
      </c>
      <c r="G184" s="5">
        <v>215</v>
      </c>
      <c r="H184" s="16">
        <f t="shared" si="32"/>
        <v>435.96499999999997</v>
      </c>
      <c r="I184" s="13">
        <v>0.35</v>
      </c>
      <c r="J184" s="28">
        <f t="shared" si="33"/>
        <v>6.8855275000000002</v>
      </c>
      <c r="K184" s="8">
        <v>182</v>
      </c>
      <c r="L184" s="7">
        <v>15</v>
      </c>
      <c r="M184" s="3">
        <f t="shared" si="34"/>
        <v>197</v>
      </c>
      <c r="N184" s="13">
        <v>0</v>
      </c>
      <c r="O184" s="28">
        <f t="shared" si="35"/>
        <v>0.8206099398622182</v>
      </c>
    </row>
    <row r="185" spans="1:15" x14ac:dyDescent="0.25">
      <c r="A185" t="s">
        <v>95</v>
      </c>
      <c r="B185" t="s">
        <v>63</v>
      </c>
      <c r="C185" s="12">
        <v>0.9</v>
      </c>
      <c r="D185" s="3">
        <v>2</v>
      </c>
      <c r="E185" s="8">
        <v>199</v>
      </c>
      <c r="F185" s="7">
        <v>15</v>
      </c>
      <c r="G185" s="5">
        <v>215</v>
      </c>
      <c r="H185" s="16">
        <f t="shared" si="32"/>
        <v>435.96499999999997</v>
      </c>
      <c r="I185" s="13">
        <v>0.35</v>
      </c>
      <c r="J185" s="28">
        <f t="shared" si="33"/>
        <v>6.8855275000000002</v>
      </c>
      <c r="K185" s="8">
        <v>182</v>
      </c>
      <c r="L185" s="7">
        <v>15</v>
      </c>
      <c r="M185" s="3">
        <f t="shared" si="34"/>
        <v>197</v>
      </c>
      <c r="N185" s="13">
        <v>0</v>
      </c>
      <c r="O185" s="28">
        <f t="shared" si="35"/>
        <v>0.8206099398622182</v>
      </c>
    </row>
    <row r="186" spans="1:15" x14ac:dyDescent="0.25">
      <c r="A186" t="s">
        <v>95</v>
      </c>
      <c r="B186" t="s">
        <v>63</v>
      </c>
      <c r="C186" s="12">
        <v>0.9</v>
      </c>
      <c r="D186" s="3">
        <v>2</v>
      </c>
      <c r="E186" s="8">
        <v>199</v>
      </c>
      <c r="F186" s="7">
        <v>15</v>
      </c>
      <c r="G186" s="5">
        <v>215</v>
      </c>
      <c r="H186" s="16">
        <f t="shared" si="32"/>
        <v>435.96499999999997</v>
      </c>
      <c r="I186" s="13">
        <v>0.35</v>
      </c>
      <c r="J186" s="28">
        <f t="shared" si="33"/>
        <v>6.8855275000000002</v>
      </c>
      <c r="K186" s="8">
        <v>182</v>
      </c>
      <c r="L186" s="7">
        <v>15</v>
      </c>
      <c r="M186" s="3">
        <f t="shared" si="34"/>
        <v>197</v>
      </c>
      <c r="N186" s="13">
        <v>0</v>
      </c>
      <c r="O186" s="28">
        <f t="shared" si="35"/>
        <v>0.8206099398622182</v>
      </c>
    </row>
    <row r="187" spans="1:15" x14ac:dyDescent="0.25">
      <c r="A187" t="s">
        <v>95</v>
      </c>
      <c r="B187" t="s">
        <v>63</v>
      </c>
      <c r="C187" s="12">
        <v>0.9</v>
      </c>
      <c r="D187" s="3">
        <v>2</v>
      </c>
      <c r="E187" s="8">
        <v>199</v>
      </c>
      <c r="F187" s="7">
        <v>15</v>
      </c>
      <c r="G187" s="5">
        <v>215</v>
      </c>
      <c r="H187" s="16">
        <f t="shared" si="32"/>
        <v>435.96499999999997</v>
      </c>
      <c r="I187" s="13">
        <v>0.35</v>
      </c>
      <c r="J187" s="28">
        <f t="shared" si="33"/>
        <v>6.8855275000000002</v>
      </c>
      <c r="K187" s="8">
        <v>182</v>
      </c>
      <c r="L187" s="7">
        <v>15</v>
      </c>
      <c r="M187" s="3">
        <f t="shared" si="34"/>
        <v>197</v>
      </c>
      <c r="N187" s="13">
        <v>0</v>
      </c>
      <c r="O187" s="28">
        <f t="shared" si="35"/>
        <v>0.8206099398622182</v>
      </c>
    </row>
    <row r="188" spans="1:15" x14ac:dyDescent="0.25">
      <c r="A188" t="s">
        <v>95</v>
      </c>
      <c r="B188" t="s">
        <v>63</v>
      </c>
      <c r="C188" s="12">
        <v>0.9</v>
      </c>
      <c r="D188" s="3">
        <v>2</v>
      </c>
      <c r="E188" s="8">
        <v>199</v>
      </c>
      <c r="F188" s="7">
        <v>15</v>
      </c>
      <c r="G188" s="5">
        <v>215</v>
      </c>
      <c r="H188" s="16">
        <f t="shared" si="32"/>
        <v>435.96499999999997</v>
      </c>
      <c r="I188" s="13">
        <v>0.35</v>
      </c>
      <c r="J188" s="28">
        <f t="shared" si="33"/>
        <v>6.8855275000000002</v>
      </c>
      <c r="K188" s="8">
        <v>182</v>
      </c>
      <c r="L188" s="7">
        <v>15</v>
      </c>
      <c r="M188" s="3">
        <f t="shared" si="34"/>
        <v>197</v>
      </c>
      <c r="N188" s="13">
        <v>0</v>
      </c>
      <c r="O188" s="28">
        <f t="shared" si="35"/>
        <v>0.8206099398622182</v>
      </c>
    </row>
    <row r="189" spans="1:15" x14ac:dyDescent="0.25">
      <c r="A189" t="s">
        <v>95</v>
      </c>
      <c r="B189" t="s">
        <v>63</v>
      </c>
      <c r="C189" s="12">
        <v>0.9</v>
      </c>
      <c r="D189" s="3">
        <v>2</v>
      </c>
      <c r="E189" s="8">
        <v>199</v>
      </c>
      <c r="F189" s="7">
        <v>15</v>
      </c>
      <c r="G189" s="5">
        <v>215</v>
      </c>
      <c r="H189" s="16">
        <f t="shared" si="32"/>
        <v>435.96499999999997</v>
      </c>
      <c r="I189" s="13">
        <v>0.35</v>
      </c>
      <c r="J189" s="28">
        <f t="shared" si="33"/>
        <v>6.8855275000000002</v>
      </c>
      <c r="K189" s="8">
        <v>182</v>
      </c>
      <c r="L189" s="7">
        <v>15</v>
      </c>
      <c r="M189" s="3">
        <f t="shared" si="34"/>
        <v>197</v>
      </c>
      <c r="N189" s="13">
        <v>0</v>
      </c>
      <c r="O189" s="28">
        <f t="shared" si="35"/>
        <v>0.8206099398622182</v>
      </c>
    </row>
    <row r="190" spans="1:15" x14ac:dyDescent="0.25">
      <c r="A190" t="s">
        <v>95</v>
      </c>
      <c r="B190" t="s">
        <v>63</v>
      </c>
      <c r="C190" s="12">
        <v>0.9</v>
      </c>
      <c r="D190" s="3">
        <v>2</v>
      </c>
      <c r="E190" s="8">
        <v>199</v>
      </c>
      <c r="F190" s="7">
        <v>15</v>
      </c>
      <c r="G190" s="5">
        <v>215</v>
      </c>
      <c r="H190" s="16">
        <f t="shared" si="32"/>
        <v>435.96499999999997</v>
      </c>
      <c r="I190" s="13">
        <v>0.35</v>
      </c>
      <c r="J190" s="28">
        <f t="shared" si="33"/>
        <v>6.8855275000000002</v>
      </c>
      <c r="K190" s="8">
        <v>182</v>
      </c>
      <c r="L190" s="7">
        <v>15</v>
      </c>
      <c r="M190" s="3">
        <f t="shared" si="34"/>
        <v>197</v>
      </c>
      <c r="N190" s="13">
        <v>0</v>
      </c>
      <c r="O190" s="28">
        <f t="shared" si="35"/>
        <v>0.8206099398622182</v>
      </c>
    </row>
    <row r="191" spans="1:15" x14ac:dyDescent="0.25">
      <c r="A191" t="s">
        <v>95</v>
      </c>
      <c r="B191" t="s">
        <v>63</v>
      </c>
      <c r="C191" s="12">
        <v>0.9</v>
      </c>
      <c r="D191" s="3">
        <v>2</v>
      </c>
      <c r="E191" s="8">
        <v>199</v>
      </c>
      <c r="F191" s="7">
        <v>15</v>
      </c>
      <c r="G191" s="5">
        <v>215</v>
      </c>
      <c r="H191" s="16">
        <f t="shared" si="32"/>
        <v>435.96499999999997</v>
      </c>
      <c r="I191" s="13">
        <v>0.35</v>
      </c>
      <c r="J191" s="28">
        <f t="shared" si="33"/>
        <v>6.8855275000000002</v>
      </c>
      <c r="K191" s="8">
        <v>182</v>
      </c>
      <c r="L191" s="7">
        <v>15</v>
      </c>
      <c r="M191" s="3">
        <f t="shared" si="34"/>
        <v>197</v>
      </c>
      <c r="N191" s="13">
        <v>0</v>
      </c>
      <c r="O191" s="28">
        <f t="shared" si="35"/>
        <v>0.8206099398622182</v>
      </c>
    </row>
    <row r="192" spans="1:15" x14ac:dyDescent="0.25">
      <c r="A192" t="s">
        <v>95</v>
      </c>
      <c r="B192" t="s">
        <v>63</v>
      </c>
      <c r="C192" s="12">
        <v>0.9</v>
      </c>
      <c r="D192" s="3">
        <v>2</v>
      </c>
      <c r="E192" s="8">
        <v>199</v>
      </c>
      <c r="F192" s="7">
        <v>15</v>
      </c>
      <c r="G192" s="5">
        <v>215</v>
      </c>
      <c r="H192" s="16">
        <f t="shared" si="32"/>
        <v>435.96499999999997</v>
      </c>
      <c r="I192" s="13">
        <v>0.35</v>
      </c>
      <c r="J192" s="28">
        <f t="shared" si="33"/>
        <v>6.8855275000000002</v>
      </c>
      <c r="K192" s="8">
        <v>182</v>
      </c>
      <c r="L192" s="7">
        <v>15</v>
      </c>
      <c r="M192" s="3">
        <f t="shared" si="34"/>
        <v>197</v>
      </c>
      <c r="N192" s="13">
        <v>0</v>
      </c>
      <c r="O192" s="28">
        <f t="shared" si="35"/>
        <v>0.8206099398622182</v>
      </c>
    </row>
    <row r="193" spans="1:15" x14ac:dyDescent="0.25">
      <c r="A193" t="s">
        <v>95</v>
      </c>
      <c r="B193" t="s">
        <v>63</v>
      </c>
      <c r="C193" s="12">
        <v>0.9</v>
      </c>
      <c r="D193" s="3">
        <v>2</v>
      </c>
      <c r="E193" s="8">
        <v>199</v>
      </c>
      <c r="F193" s="7">
        <v>15</v>
      </c>
      <c r="G193" s="5">
        <v>215</v>
      </c>
      <c r="H193" s="16">
        <f t="shared" si="32"/>
        <v>435.96499999999997</v>
      </c>
      <c r="I193" s="13">
        <v>0.35</v>
      </c>
      <c r="J193" s="28">
        <f t="shared" si="33"/>
        <v>6.8855275000000002</v>
      </c>
      <c r="K193" s="8">
        <v>182</v>
      </c>
      <c r="L193" s="7">
        <v>15</v>
      </c>
      <c r="M193" s="3">
        <f t="shared" si="34"/>
        <v>197</v>
      </c>
      <c r="N193" s="13">
        <v>0</v>
      </c>
      <c r="O193" s="28">
        <f t="shared" si="35"/>
        <v>0.8206099398622182</v>
      </c>
    </row>
    <row r="194" spans="1:15" x14ac:dyDescent="0.25">
      <c r="A194" t="s">
        <v>95</v>
      </c>
      <c r="B194" t="s">
        <v>63</v>
      </c>
      <c r="C194" s="12">
        <v>0.9</v>
      </c>
      <c r="D194" s="3">
        <v>2</v>
      </c>
      <c r="E194" s="8">
        <v>199</v>
      </c>
      <c r="F194" s="7">
        <v>15</v>
      </c>
      <c r="G194" s="5">
        <v>215</v>
      </c>
      <c r="H194" s="16">
        <f t="shared" si="32"/>
        <v>435.96499999999997</v>
      </c>
      <c r="I194" s="13">
        <v>0.35</v>
      </c>
      <c r="J194" s="28">
        <f t="shared" si="33"/>
        <v>6.8855275000000002</v>
      </c>
      <c r="K194" s="8">
        <v>182</v>
      </c>
      <c r="L194" s="7">
        <v>15</v>
      </c>
      <c r="M194" s="3">
        <f t="shared" si="34"/>
        <v>197</v>
      </c>
      <c r="N194" s="13">
        <v>0</v>
      </c>
      <c r="O194" s="28">
        <f t="shared" si="35"/>
        <v>0.8206099398622182</v>
      </c>
    </row>
    <row r="195" spans="1:15" x14ac:dyDescent="0.25">
      <c r="A195" t="s">
        <v>95</v>
      </c>
      <c r="B195" t="s">
        <v>63</v>
      </c>
      <c r="C195" s="12">
        <v>0.9</v>
      </c>
      <c r="D195" s="3">
        <v>2</v>
      </c>
      <c r="E195" s="8">
        <v>199</v>
      </c>
      <c r="F195" s="7">
        <v>15</v>
      </c>
      <c r="G195" s="5">
        <v>215</v>
      </c>
      <c r="H195" s="16">
        <f t="shared" si="32"/>
        <v>435.96499999999997</v>
      </c>
      <c r="I195" s="13">
        <v>0.35</v>
      </c>
      <c r="J195" s="28">
        <f t="shared" si="33"/>
        <v>6.8855275000000002</v>
      </c>
      <c r="K195" s="8">
        <v>182</v>
      </c>
      <c r="L195" s="7">
        <v>15</v>
      </c>
      <c r="M195" s="3">
        <f t="shared" si="34"/>
        <v>197</v>
      </c>
      <c r="N195" s="13">
        <v>0</v>
      </c>
      <c r="O195" s="28">
        <f t="shared" si="35"/>
        <v>0.8206099398622182</v>
      </c>
    </row>
    <row r="196" spans="1:15" x14ac:dyDescent="0.25">
      <c r="A196" t="s">
        <v>95</v>
      </c>
      <c r="B196" t="s">
        <v>63</v>
      </c>
      <c r="C196" s="12">
        <v>0.9</v>
      </c>
      <c r="D196" s="3">
        <v>2</v>
      </c>
      <c r="E196" s="8">
        <v>199</v>
      </c>
      <c r="F196" s="7">
        <v>15</v>
      </c>
      <c r="G196" s="5">
        <v>215</v>
      </c>
      <c r="H196" s="16">
        <f t="shared" si="32"/>
        <v>435.96499999999997</v>
      </c>
      <c r="I196" s="13">
        <v>0.35</v>
      </c>
      <c r="J196" s="28">
        <f t="shared" si="33"/>
        <v>6.8855275000000002</v>
      </c>
      <c r="K196" s="8">
        <v>182</v>
      </c>
      <c r="L196" s="7">
        <v>15</v>
      </c>
      <c r="M196" s="3">
        <f t="shared" si="34"/>
        <v>197</v>
      </c>
      <c r="N196" s="13">
        <v>0</v>
      </c>
      <c r="O196" s="28">
        <f t="shared" si="35"/>
        <v>0.8206099398622182</v>
      </c>
    </row>
    <row r="197" spans="1:15" x14ac:dyDescent="0.25">
      <c r="A197" t="s">
        <v>95</v>
      </c>
      <c r="B197" t="s">
        <v>63</v>
      </c>
      <c r="C197" s="12">
        <v>0.9</v>
      </c>
      <c r="D197" s="3">
        <v>2</v>
      </c>
      <c r="E197" s="8">
        <v>199</v>
      </c>
      <c r="F197" s="7">
        <v>15</v>
      </c>
      <c r="G197" s="5">
        <v>215</v>
      </c>
      <c r="H197" s="16">
        <f t="shared" si="32"/>
        <v>435.96499999999997</v>
      </c>
      <c r="I197" s="13">
        <v>0.35</v>
      </c>
      <c r="J197" s="28">
        <f t="shared" si="33"/>
        <v>6.8855275000000002</v>
      </c>
      <c r="K197" s="8">
        <v>182</v>
      </c>
      <c r="L197" s="7">
        <v>15</v>
      </c>
      <c r="M197" s="3">
        <f t="shared" si="34"/>
        <v>197</v>
      </c>
      <c r="N197" s="13">
        <v>0</v>
      </c>
      <c r="O197" s="28">
        <f t="shared" si="35"/>
        <v>0.8206099398622182</v>
      </c>
    </row>
    <row r="198" spans="1:15" x14ac:dyDescent="0.25">
      <c r="A198" t="s">
        <v>95</v>
      </c>
      <c r="B198" t="s">
        <v>63</v>
      </c>
      <c r="C198" s="12">
        <v>0.9</v>
      </c>
      <c r="D198" s="3">
        <v>2</v>
      </c>
      <c r="E198" s="8">
        <v>199</v>
      </c>
      <c r="F198" s="7">
        <v>15</v>
      </c>
      <c r="G198" s="5">
        <v>215</v>
      </c>
      <c r="H198" s="16">
        <f t="shared" si="32"/>
        <v>435.96499999999997</v>
      </c>
      <c r="I198" s="13">
        <v>0.35</v>
      </c>
      <c r="J198" s="28">
        <f t="shared" si="33"/>
        <v>6.8855275000000002</v>
      </c>
      <c r="K198" s="8">
        <v>182</v>
      </c>
      <c r="L198" s="7">
        <v>15</v>
      </c>
      <c r="M198" s="3">
        <f t="shared" si="34"/>
        <v>197</v>
      </c>
      <c r="N198" s="13">
        <v>0</v>
      </c>
      <c r="O198" s="28">
        <f t="shared" si="35"/>
        <v>0.8206099398622182</v>
      </c>
    </row>
    <row r="199" spans="1:15" x14ac:dyDescent="0.25">
      <c r="A199" t="s">
        <v>95</v>
      </c>
      <c r="B199" t="s">
        <v>63</v>
      </c>
      <c r="C199" s="12">
        <v>0.9</v>
      </c>
      <c r="D199" s="3">
        <v>2</v>
      </c>
      <c r="E199" s="8">
        <v>199</v>
      </c>
      <c r="F199" s="7">
        <v>15</v>
      </c>
      <c r="G199" s="5">
        <v>215</v>
      </c>
      <c r="H199" s="16">
        <f t="shared" si="32"/>
        <v>435.96499999999997</v>
      </c>
      <c r="I199" s="13">
        <v>0.35</v>
      </c>
      <c r="J199" s="28">
        <f t="shared" si="33"/>
        <v>6.8855275000000002</v>
      </c>
      <c r="K199" s="8">
        <v>182</v>
      </c>
      <c r="L199" s="7">
        <v>15</v>
      </c>
      <c r="M199" s="3">
        <f t="shared" si="34"/>
        <v>197</v>
      </c>
      <c r="N199" s="13">
        <v>0</v>
      </c>
      <c r="O199" s="28">
        <f t="shared" si="35"/>
        <v>0.8206099398622182</v>
      </c>
    </row>
    <row r="200" spans="1:15" x14ac:dyDescent="0.25">
      <c r="A200" t="s">
        <v>95</v>
      </c>
      <c r="B200" t="s">
        <v>63</v>
      </c>
      <c r="C200" s="12">
        <v>0.9</v>
      </c>
      <c r="D200" s="3">
        <v>2</v>
      </c>
      <c r="E200" s="8">
        <v>199</v>
      </c>
      <c r="F200" s="7">
        <v>15</v>
      </c>
      <c r="G200" s="5">
        <v>215</v>
      </c>
      <c r="H200" s="16">
        <f t="shared" si="32"/>
        <v>435.96499999999997</v>
      </c>
      <c r="I200" s="13">
        <v>0.35</v>
      </c>
      <c r="J200" s="28">
        <f t="shared" si="33"/>
        <v>6.8855275000000002</v>
      </c>
      <c r="K200" s="8">
        <v>182</v>
      </c>
      <c r="L200" s="7">
        <v>15</v>
      </c>
      <c r="M200" s="3">
        <f t="shared" si="34"/>
        <v>197</v>
      </c>
      <c r="N200" s="13">
        <v>0</v>
      </c>
      <c r="O200" s="28">
        <f t="shared" si="35"/>
        <v>0.8206099398622182</v>
      </c>
    </row>
    <row r="201" spans="1:15" x14ac:dyDescent="0.25">
      <c r="A201" t="s">
        <v>95</v>
      </c>
      <c r="B201" t="s">
        <v>63</v>
      </c>
      <c r="C201" s="12">
        <v>0.9</v>
      </c>
      <c r="D201" s="3">
        <v>2</v>
      </c>
      <c r="E201" s="8">
        <v>199</v>
      </c>
      <c r="F201" s="7">
        <v>15</v>
      </c>
      <c r="G201" s="5">
        <v>215</v>
      </c>
      <c r="H201" s="16">
        <f t="shared" si="32"/>
        <v>435.96499999999997</v>
      </c>
      <c r="I201" s="13">
        <v>0.35</v>
      </c>
      <c r="J201" s="28">
        <f t="shared" si="33"/>
        <v>6.8855275000000002</v>
      </c>
      <c r="K201" s="8">
        <v>182</v>
      </c>
      <c r="L201" s="7">
        <v>15</v>
      </c>
      <c r="M201" s="3">
        <f t="shared" si="34"/>
        <v>197</v>
      </c>
      <c r="N201" s="13">
        <v>0</v>
      </c>
      <c r="O201" s="28">
        <f t="shared" si="35"/>
        <v>0.8206099398622182</v>
      </c>
    </row>
    <row r="202" spans="1:15" x14ac:dyDescent="0.25">
      <c r="A202" t="s">
        <v>95</v>
      </c>
      <c r="B202" t="s">
        <v>63</v>
      </c>
      <c r="C202" s="12">
        <v>0.9</v>
      </c>
      <c r="D202" s="3">
        <v>2</v>
      </c>
      <c r="E202" s="8">
        <v>199</v>
      </c>
      <c r="F202" s="7">
        <v>15</v>
      </c>
      <c r="G202" s="5">
        <v>215</v>
      </c>
      <c r="H202" s="16">
        <f t="shared" si="32"/>
        <v>435.96499999999997</v>
      </c>
      <c r="I202" s="13">
        <v>0.35</v>
      </c>
      <c r="J202" s="28">
        <f t="shared" si="33"/>
        <v>6.8855275000000002</v>
      </c>
      <c r="K202" s="8">
        <v>182</v>
      </c>
      <c r="L202" s="7">
        <v>15</v>
      </c>
      <c r="M202" s="3">
        <f t="shared" si="34"/>
        <v>197</v>
      </c>
      <c r="N202" s="13">
        <v>0</v>
      </c>
      <c r="O202" s="28">
        <f t="shared" si="35"/>
        <v>0.8206099398622182</v>
      </c>
    </row>
    <row r="203" spans="1:15" x14ac:dyDescent="0.25">
      <c r="A203" t="s">
        <v>95</v>
      </c>
      <c r="B203" t="s">
        <v>63</v>
      </c>
      <c r="C203" s="12">
        <v>0.9</v>
      </c>
      <c r="D203" s="3">
        <v>2</v>
      </c>
      <c r="E203" s="8">
        <v>199</v>
      </c>
      <c r="F203" s="7">
        <v>15</v>
      </c>
      <c r="G203" s="5">
        <v>215</v>
      </c>
      <c r="H203" s="16">
        <f t="shared" si="32"/>
        <v>435.96499999999997</v>
      </c>
      <c r="I203" s="13">
        <v>0.35</v>
      </c>
      <c r="J203" s="28">
        <f t="shared" si="33"/>
        <v>6.8855275000000002</v>
      </c>
      <c r="K203" s="8">
        <v>182</v>
      </c>
      <c r="L203" s="7">
        <v>15</v>
      </c>
      <c r="M203" s="3">
        <f t="shared" si="34"/>
        <v>197</v>
      </c>
      <c r="N203" s="13">
        <v>0</v>
      </c>
      <c r="O203" s="28">
        <f t="shared" si="35"/>
        <v>0.8206099398622182</v>
      </c>
    </row>
    <row r="204" spans="1:15" x14ac:dyDescent="0.25">
      <c r="A204" t="s">
        <v>95</v>
      </c>
      <c r="B204" t="s">
        <v>63</v>
      </c>
      <c r="C204" s="12">
        <v>0.9</v>
      </c>
      <c r="D204" s="3">
        <v>2</v>
      </c>
      <c r="E204" s="8">
        <v>199</v>
      </c>
      <c r="F204" s="7">
        <v>15</v>
      </c>
      <c r="G204" s="5">
        <v>215</v>
      </c>
      <c r="H204" s="16">
        <f t="shared" si="32"/>
        <v>435.96499999999997</v>
      </c>
      <c r="I204" s="13">
        <v>0.35</v>
      </c>
      <c r="J204" s="28">
        <f t="shared" si="33"/>
        <v>6.8855275000000002</v>
      </c>
      <c r="K204" s="8">
        <v>182</v>
      </c>
      <c r="L204" s="7">
        <v>15</v>
      </c>
      <c r="M204" s="3">
        <f t="shared" si="34"/>
        <v>197</v>
      </c>
      <c r="N204" s="13">
        <v>0</v>
      </c>
      <c r="O204" s="28">
        <f t="shared" si="35"/>
        <v>0.8206099398622182</v>
      </c>
    </row>
    <row r="205" spans="1:15" x14ac:dyDescent="0.25">
      <c r="A205" t="s">
        <v>95</v>
      </c>
      <c r="B205" t="s">
        <v>63</v>
      </c>
      <c r="C205" s="12">
        <v>0.9</v>
      </c>
      <c r="D205" s="3">
        <v>2</v>
      </c>
      <c r="E205" s="8">
        <v>199</v>
      </c>
      <c r="F205" s="7">
        <v>15</v>
      </c>
      <c r="G205" s="5">
        <v>215</v>
      </c>
      <c r="H205" s="16">
        <f t="shared" si="32"/>
        <v>435.96499999999997</v>
      </c>
      <c r="I205" s="13">
        <v>0.35</v>
      </c>
      <c r="J205" s="28">
        <f t="shared" si="33"/>
        <v>6.8855275000000002</v>
      </c>
      <c r="K205" s="8">
        <v>182</v>
      </c>
      <c r="L205" s="7">
        <v>15</v>
      </c>
      <c r="M205" s="3">
        <f t="shared" si="34"/>
        <v>197</v>
      </c>
      <c r="N205" s="13">
        <v>0</v>
      </c>
      <c r="O205" s="28">
        <f t="shared" si="35"/>
        <v>0.8206099398622182</v>
      </c>
    </row>
    <row r="206" spans="1:15" x14ac:dyDescent="0.25">
      <c r="A206" t="s">
        <v>95</v>
      </c>
      <c r="B206" t="s">
        <v>63</v>
      </c>
      <c r="C206" s="12">
        <v>0.9</v>
      </c>
      <c r="D206" s="3">
        <v>2</v>
      </c>
      <c r="E206" s="8">
        <v>199</v>
      </c>
      <c r="F206" s="7">
        <v>15</v>
      </c>
      <c r="G206" s="5">
        <v>215</v>
      </c>
      <c r="H206" s="16">
        <f t="shared" si="32"/>
        <v>435.96499999999997</v>
      </c>
      <c r="I206" s="13">
        <v>0.35</v>
      </c>
      <c r="J206" s="28">
        <f t="shared" si="33"/>
        <v>6.8855275000000002</v>
      </c>
      <c r="K206" s="8">
        <v>182</v>
      </c>
      <c r="L206" s="7">
        <v>15</v>
      </c>
      <c r="M206" s="3">
        <f t="shared" si="34"/>
        <v>197</v>
      </c>
      <c r="N206" s="13">
        <v>0</v>
      </c>
      <c r="O206" s="28">
        <f t="shared" si="35"/>
        <v>0.8206099398622182</v>
      </c>
    </row>
    <row r="207" spans="1:15" x14ac:dyDescent="0.25">
      <c r="A207" t="s">
        <v>95</v>
      </c>
      <c r="B207" t="s">
        <v>63</v>
      </c>
      <c r="C207" s="12">
        <v>0.9</v>
      </c>
      <c r="D207" s="3">
        <v>2</v>
      </c>
      <c r="E207" s="8">
        <v>199</v>
      </c>
      <c r="F207" s="7">
        <v>15</v>
      </c>
      <c r="G207" s="5">
        <v>215</v>
      </c>
      <c r="H207" s="16">
        <f t="shared" si="32"/>
        <v>435.96499999999997</v>
      </c>
      <c r="I207" s="13">
        <v>0.35</v>
      </c>
      <c r="J207" s="28">
        <f t="shared" si="33"/>
        <v>6.8855275000000002</v>
      </c>
      <c r="K207" s="8">
        <v>182</v>
      </c>
      <c r="L207" s="7">
        <v>15</v>
      </c>
      <c r="M207" s="3">
        <f t="shared" si="34"/>
        <v>197</v>
      </c>
      <c r="N207" s="13">
        <v>0</v>
      </c>
      <c r="O207" s="28">
        <f t="shared" si="35"/>
        <v>0.8206099398622182</v>
      </c>
    </row>
    <row r="208" spans="1:15" x14ac:dyDescent="0.25">
      <c r="A208" t="s">
        <v>95</v>
      </c>
      <c r="B208" t="s">
        <v>63</v>
      </c>
      <c r="C208" s="12">
        <v>0.9</v>
      </c>
      <c r="D208" s="3">
        <v>2</v>
      </c>
      <c r="E208" s="8">
        <v>199</v>
      </c>
      <c r="F208" s="7">
        <v>15</v>
      </c>
      <c r="G208" s="5">
        <v>215</v>
      </c>
      <c r="H208" s="16">
        <f t="shared" si="32"/>
        <v>435.96499999999997</v>
      </c>
      <c r="I208" s="13">
        <v>0.35</v>
      </c>
      <c r="J208" s="28">
        <f t="shared" si="33"/>
        <v>6.8855275000000002</v>
      </c>
      <c r="K208" s="8">
        <v>182</v>
      </c>
      <c r="L208" s="7">
        <v>15</v>
      </c>
      <c r="M208" s="3">
        <f t="shared" si="34"/>
        <v>197</v>
      </c>
      <c r="N208" s="13">
        <v>0</v>
      </c>
      <c r="O208" s="28">
        <f t="shared" si="35"/>
        <v>0.8206099398622182</v>
      </c>
    </row>
    <row r="209" spans="1:15" x14ac:dyDescent="0.25">
      <c r="A209" t="s">
        <v>95</v>
      </c>
      <c r="B209" t="s">
        <v>63</v>
      </c>
      <c r="C209" s="12">
        <v>0.9</v>
      </c>
      <c r="D209" s="3">
        <v>2</v>
      </c>
      <c r="E209" s="8">
        <v>199</v>
      </c>
      <c r="F209" s="7">
        <v>15</v>
      </c>
      <c r="G209" s="5">
        <v>215</v>
      </c>
      <c r="H209" s="16">
        <f t="shared" si="32"/>
        <v>435.96499999999997</v>
      </c>
      <c r="I209" s="13">
        <v>0.35</v>
      </c>
      <c r="J209" s="28">
        <f t="shared" si="33"/>
        <v>6.8855275000000002</v>
      </c>
      <c r="K209" s="8">
        <v>182</v>
      </c>
      <c r="L209" s="7">
        <v>15</v>
      </c>
      <c r="M209" s="3">
        <f t="shared" si="34"/>
        <v>197</v>
      </c>
      <c r="N209" s="13">
        <v>0</v>
      </c>
      <c r="O209" s="28">
        <f t="shared" si="35"/>
        <v>0.8206099398622182</v>
      </c>
    </row>
    <row r="210" spans="1:15" x14ac:dyDescent="0.25">
      <c r="A210" t="s">
        <v>95</v>
      </c>
      <c r="B210" t="s">
        <v>63</v>
      </c>
      <c r="C210" s="12">
        <v>0.9</v>
      </c>
      <c r="D210" s="3">
        <v>2</v>
      </c>
      <c r="E210" s="8">
        <v>199</v>
      </c>
      <c r="F210" s="7">
        <v>15</v>
      </c>
      <c r="G210" s="5">
        <v>215</v>
      </c>
      <c r="H210" s="16">
        <f t="shared" si="32"/>
        <v>435.96499999999997</v>
      </c>
      <c r="I210" s="13">
        <v>0.35</v>
      </c>
      <c r="J210" s="28">
        <f t="shared" si="33"/>
        <v>6.8855275000000002</v>
      </c>
      <c r="K210" s="8">
        <v>182</v>
      </c>
      <c r="L210" s="7">
        <v>15</v>
      </c>
      <c r="M210" s="3">
        <f t="shared" si="34"/>
        <v>197</v>
      </c>
      <c r="N210" s="13">
        <v>0</v>
      </c>
      <c r="O210" s="28">
        <f t="shared" si="35"/>
        <v>0.8206099398622182</v>
      </c>
    </row>
    <row r="211" spans="1:15" x14ac:dyDescent="0.25">
      <c r="A211" t="s">
        <v>95</v>
      </c>
      <c r="B211" t="s">
        <v>63</v>
      </c>
      <c r="C211" s="12">
        <v>0.9</v>
      </c>
      <c r="D211" s="3">
        <v>2</v>
      </c>
      <c r="E211" s="8">
        <v>199</v>
      </c>
      <c r="F211" s="7">
        <v>15</v>
      </c>
      <c r="G211" s="5">
        <v>215</v>
      </c>
      <c r="H211" s="16">
        <f t="shared" si="32"/>
        <v>435.96499999999997</v>
      </c>
      <c r="I211" s="13">
        <v>0.35</v>
      </c>
      <c r="J211" s="28">
        <f t="shared" si="33"/>
        <v>6.8855275000000002</v>
      </c>
      <c r="K211" s="8">
        <v>182</v>
      </c>
      <c r="L211" s="7">
        <v>15</v>
      </c>
      <c r="M211" s="3">
        <f t="shared" si="34"/>
        <v>197</v>
      </c>
      <c r="N211" s="13">
        <v>0</v>
      </c>
      <c r="O211" s="28">
        <f t="shared" si="35"/>
        <v>0.8206099398622182</v>
      </c>
    </row>
    <row r="212" spans="1:15" x14ac:dyDescent="0.25">
      <c r="A212" t="s">
        <v>95</v>
      </c>
      <c r="B212" t="s">
        <v>63</v>
      </c>
      <c r="C212" s="12">
        <v>0.9</v>
      </c>
      <c r="D212" s="3">
        <v>2</v>
      </c>
      <c r="E212" s="8">
        <v>199</v>
      </c>
      <c r="F212" s="7">
        <v>15</v>
      </c>
      <c r="G212" s="5">
        <v>215</v>
      </c>
      <c r="H212" s="16">
        <f t="shared" si="32"/>
        <v>435.96499999999997</v>
      </c>
      <c r="I212" s="13">
        <v>0.35</v>
      </c>
      <c r="J212" s="28">
        <f t="shared" si="33"/>
        <v>6.8855275000000002</v>
      </c>
      <c r="K212" s="8">
        <v>182</v>
      </c>
      <c r="L212" s="7">
        <v>15</v>
      </c>
      <c r="M212" s="3">
        <f t="shared" si="34"/>
        <v>197</v>
      </c>
      <c r="N212" s="13">
        <v>0</v>
      </c>
      <c r="O212" s="28">
        <f t="shared" si="35"/>
        <v>0.8206099398622182</v>
      </c>
    </row>
    <row r="213" spans="1:15" x14ac:dyDescent="0.25">
      <c r="A213" t="s">
        <v>95</v>
      </c>
      <c r="B213" t="s">
        <v>63</v>
      </c>
      <c r="C213" s="12">
        <v>0.9</v>
      </c>
      <c r="D213" s="3">
        <v>2</v>
      </c>
      <c r="E213" s="8">
        <v>199</v>
      </c>
      <c r="F213" s="7">
        <v>15</v>
      </c>
      <c r="G213" s="5">
        <v>215</v>
      </c>
      <c r="H213" s="16">
        <f t="shared" si="32"/>
        <v>435.96499999999997</v>
      </c>
      <c r="I213" s="13">
        <v>0.35</v>
      </c>
      <c r="J213" s="28">
        <f t="shared" si="33"/>
        <v>6.8855275000000002</v>
      </c>
      <c r="K213" s="8">
        <v>182</v>
      </c>
      <c r="L213" s="7">
        <v>15</v>
      </c>
      <c r="M213" s="3">
        <f t="shared" si="34"/>
        <v>197</v>
      </c>
      <c r="N213" s="13">
        <v>0</v>
      </c>
      <c r="O213" s="28">
        <f t="shared" si="35"/>
        <v>0.8206099398622182</v>
      </c>
    </row>
    <row r="214" spans="1:15" x14ac:dyDescent="0.25">
      <c r="A214" t="s">
        <v>95</v>
      </c>
      <c r="B214" t="s">
        <v>63</v>
      </c>
      <c r="C214" s="12">
        <v>0.9</v>
      </c>
      <c r="D214" s="3">
        <v>2</v>
      </c>
      <c r="E214" s="8">
        <v>199</v>
      </c>
      <c r="F214" s="7">
        <v>15</v>
      </c>
      <c r="G214" s="5">
        <v>215</v>
      </c>
      <c r="H214" s="16">
        <f t="shared" si="32"/>
        <v>435.96499999999997</v>
      </c>
      <c r="I214" s="13">
        <v>0.35</v>
      </c>
      <c r="J214" s="28">
        <f t="shared" si="33"/>
        <v>6.8855275000000002</v>
      </c>
      <c r="K214" s="8">
        <v>182</v>
      </c>
      <c r="L214" s="7">
        <v>15</v>
      </c>
      <c r="M214" s="3">
        <f t="shared" si="34"/>
        <v>197</v>
      </c>
      <c r="N214" s="13">
        <v>0</v>
      </c>
      <c r="O214" s="28">
        <f t="shared" si="35"/>
        <v>0.8206099398622182</v>
      </c>
    </row>
    <row r="215" spans="1:15" x14ac:dyDescent="0.25">
      <c r="A215" t="s">
        <v>95</v>
      </c>
      <c r="B215" t="s">
        <v>63</v>
      </c>
      <c r="C215" s="12">
        <v>0.9</v>
      </c>
      <c r="D215" s="3">
        <v>2</v>
      </c>
      <c r="E215" s="8">
        <v>199</v>
      </c>
      <c r="F215" s="7">
        <v>15</v>
      </c>
      <c r="G215" s="5">
        <v>215</v>
      </c>
      <c r="H215" s="16">
        <f t="shared" si="32"/>
        <v>435.96499999999997</v>
      </c>
      <c r="I215" s="13">
        <v>0.35</v>
      </c>
      <c r="J215" s="28">
        <f t="shared" si="33"/>
        <v>6.8855275000000002</v>
      </c>
      <c r="K215" s="8">
        <v>182</v>
      </c>
      <c r="L215" s="7">
        <v>15</v>
      </c>
      <c r="M215" s="3">
        <f t="shared" si="34"/>
        <v>197</v>
      </c>
      <c r="N215" s="13">
        <v>0</v>
      </c>
      <c r="O215" s="28">
        <f t="shared" si="35"/>
        <v>0.8206099398622182</v>
      </c>
    </row>
    <row r="216" spans="1:15" x14ac:dyDescent="0.25">
      <c r="A216" t="s">
        <v>95</v>
      </c>
      <c r="B216" t="s">
        <v>63</v>
      </c>
      <c r="C216" s="12">
        <v>0.9</v>
      </c>
      <c r="D216" s="3">
        <v>2</v>
      </c>
      <c r="E216" s="8">
        <v>199</v>
      </c>
      <c r="F216" s="7">
        <v>15</v>
      </c>
      <c r="G216" s="5">
        <v>215</v>
      </c>
      <c r="H216" s="16">
        <f t="shared" ref="H216:H259" si="36">(E216*1.035)+F216+G216</f>
        <v>435.96499999999997</v>
      </c>
      <c r="I216" s="13">
        <v>0.35</v>
      </c>
      <c r="J216" s="28">
        <f t="shared" ref="J216:J259" si="37">(1+H216*(1+I216)/100)</f>
        <v>6.8855275000000002</v>
      </c>
      <c r="K216" s="8">
        <v>182</v>
      </c>
      <c r="L216" s="7">
        <v>15</v>
      </c>
      <c r="M216" s="3">
        <f t="shared" ref="M216:M259" si="38">K216+L216</f>
        <v>197</v>
      </c>
      <c r="N216" s="13">
        <v>0</v>
      </c>
      <c r="O216" s="28">
        <f t="shared" ref="O216:O259" si="39">SQRT(200/(100+M216*(1+N216)))</f>
        <v>0.8206099398622182</v>
      </c>
    </row>
    <row r="217" spans="1:15" x14ac:dyDescent="0.25">
      <c r="A217" t="s">
        <v>95</v>
      </c>
      <c r="B217" t="s">
        <v>63</v>
      </c>
      <c r="C217" s="12">
        <v>0.9</v>
      </c>
      <c r="D217" s="3">
        <v>2</v>
      </c>
      <c r="E217" s="8">
        <v>199</v>
      </c>
      <c r="F217" s="7">
        <v>15</v>
      </c>
      <c r="G217" s="5">
        <v>215</v>
      </c>
      <c r="H217" s="16">
        <f t="shared" si="36"/>
        <v>435.96499999999997</v>
      </c>
      <c r="I217" s="13">
        <v>0.35</v>
      </c>
      <c r="J217" s="28">
        <f t="shared" si="37"/>
        <v>6.8855275000000002</v>
      </c>
      <c r="K217" s="8">
        <v>182</v>
      </c>
      <c r="L217" s="7">
        <v>15</v>
      </c>
      <c r="M217" s="3">
        <f t="shared" si="38"/>
        <v>197</v>
      </c>
      <c r="N217" s="13">
        <v>0</v>
      </c>
      <c r="O217" s="28">
        <f t="shared" si="39"/>
        <v>0.8206099398622182</v>
      </c>
    </row>
    <row r="218" spans="1:15" x14ac:dyDescent="0.25">
      <c r="A218" t="s">
        <v>95</v>
      </c>
      <c r="B218" t="s">
        <v>63</v>
      </c>
      <c r="C218" s="12">
        <v>0.9</v>
      </c>
      <c r="D218" s="3">
        <v>2</v>
      </c>
      <c r="E218" s="8">
        <v>199</v>
      </c>
      <c r="F218" s="7">
        <v>15</v>
      </c>
      <c r="G218" s="5">
        <v>215</v>
      </c>
      <c r="H218" s="16">
        <f t="shared" si="36"/>
        <v>435.96499999999997</v>
      </c>
      <c r="I218" s="13">
        <v>0.35</v>
      </c>
      <c r="J218" s="28">
        <f t="shared" si="37"/>
        <v>6.8855275000000002</v>
      </c>
      <c r="K218" s="8">
        <v>182</v>
      </c>
      <c r="L218" s="7">
        <v>15</v>
      </c>
      <c r="M218" s="3">
        <f t="shared" si="38"/>
        <v>197</v>
      </c>
      <c r="N218" s="13">
        <v>0</v>
      </c>
      <c r="O218" s="28">
        <f t="shared" si="39"/>
        <v>0.8206099398622182</v>
      </c>
    </row>
    <row r="219" spans="1:15" x14ac:dyDescent="0.25">
      <c r="A219" t="s">
        <v>95</v>
      </c>
      <c r="B219" t="s">
        <v>63</v>
      </c>
      <c r="C219" s="12">
        <v>0.9</v>
      </c>
      <c r="D219" s="3">
        <v>2</v>
      </c>
      <c r="E219" s="8">
        <v>199</v>
      </c>
      <c r="F219" s="7">
        <v>15</v>
      </c>
      <c r="G219" s="5">
        <v>215</v>
      </c>
      <c r="H219" s="16">
        <f t="shared" si="36"/>
        <v>435.96499999999997</v>
      </c>
      <c r="I219" s="13">
        <v>0.35</v>
      </c>
      <c r="J219" s="28">
        <f t="shared" si="37"/>
        <v>6.8855275000000002</v>
      </c>
      <c r="K219" s="8">
        <v>182</v>
      </c>
      <c r="L219" s="7">
        <v>15</v>
      </c>
      <c r="M219" s="3">
        <f t="shared" si="38"/>
        <v>197</v>
      </c>
      <c r="N219" s="13">
        <v>0</v>
      </c>
      <c r="O219" s="28">
        <f t="shared" si="39"/>
        <v>0.8206099398622182</v>
      </c>
    </row>
    <row r="220" spans="1:15" x14ac:dyDescent="0.25">
      <c r="A220" t="s">
        <v>95</v>
      </c>
      <c r="B220" t="s">
        <v>63</v>
      </c>
      <c r="C220" s="12">
        <v>0.9</v>
      </c>
      <c r="D220" s="3">
        <v>2</v>
      </c>
      <c r="E220" s="8">
        <v>199</v>
      </c>
      <c r="F220" s="7">
        <v>15</v>
      </c>
      <c r="G220" s="5">
        <v>215</v>
      </c>
      <c r="H220" s="16">
        <f t="shared" si="36"/>
        <v>435.96499999999997</v>
      </c>
      <c r="I220" s="13">
        <v>0.35</v>
      </c>
      <c r="J220" s="28">
        <f t="shared" si="37"/>
        <v>6.8855275000000002</v>
      </c>
      <c r="K220" s="8">
        <v>182</v>
      </c>
      <c r="L220" s="7">
        <v>15</v>
      </c>
      <c r="M220" s="3">
        <f t="shared" si="38"/>
        <v>197</v>
      </c>
      <c r="N220" s="13">
        <v>0</v>
      </c>
      <c r="O220" s="28">
        <f t="shared" si="39"/>
        <v>0.8206099398622182</v>
      </c>
    </row>
    <row r="221" spans="1:15" x14ac:dyDescent="0.25">
      <c r="A221" t="s">
        <v>95</v>
      </c>
      <c r="B221" t="s">
        <v>63</v>
      </c>
      <c r="C221" s="12">
        <v>0.9</v>
      </c>
      <c r="D221" s="3">
        <v>2</v>
      </c>
      <c r="E221" s="8">
        <v>199</v>
      </c>
      <c r="F221" s="7">
        <v>15</v>
      </c>
      <c r="G221" s="5">
        <v>215</v>
      </c>
      <c r="H221" s="16">
        <f t="shared" si="36"/>
        <v>435.96499999999997</v>
      </c>
      <c r="I221" s="13">
        <v>0.35</v>
      </c>
      <c r="J221" s="28">
        <f t="shared" si="37"/>
        <v>6.8855275000000002</v>
      </c>
      <c r="K221" s="8">
        <v>182</v>
      </c>
      <c r="L221" s="7">
        <v>15</v>
      </c>
      <c r="M221" s="3">
        <f t="shared" si="38"/>
        <v>197</v>
      </c>
      <c r="N221" s="13">
        <v>0</v>
      </c>
      <c r="O221" s="28">
        <f t="shared" si="39"/>
        <v>0.8206099398622182</v>
      </c>
    </row>
    <row r="222" spans="1:15" x14ac:dyDescent="0.25">
      <c r="A222" t="s">
        <v>95</v>
      </c>
      <c r="B222" t="s">
        <v>63</v>
      </c>
      <c r="C222" s="12">
        <v>0.9</v>
      </c>
      <c r="D222" s="3">
        <v>2</v>
      </c>
      <c r="E222" s="8">
        <v>199</v>
      </c>
      <c r="F222" s="7">
        <v>15</v>
      </c>
      <c r="G222" s="5">
        <v>215</v>
      </c>
      <c r="H222" s="16">
        <f t="shared" si="36"/>
        <v>435.96499999999997</v>
      </c>
      <c r="I222" s="13">
        <v>0.35</v>
      </c>
      <c r="J222" s="28">
        <f t="shared" si="37"/>
        <v>6.8855275000000002</v>
      </c>
      <c r="K222" s="8">
        <v>182</v>
      </c>
      <c r="L222" s="7">
        <v>15</v>
      </c>
      <c r="M222" s="3">
        <f t="shared" si="38"/>
        <v>197</v>
      </c>
      <c r="N222" s="13">
        <v>0</v>
      </c>
      <c r="O222" s="28">
        <f t="shared" si="39"/>
        <v>0.8206099398622182</v>
      </c>
    </row>
    <row r="223" spans="1:15" x14ac:dyDescent="0.25">
      <c r="A223" t="s">
        <v>95</v>
      </c>
      <c r="B223" t="s">
        <v>63</v>
      </c>
      <c r="C223" s="12">
        <v>0.9</v>
      </c>
      <c r="D223" s="3">
        <v>2</v>
      </c>
      <c r="E223" s="8">
        <v>199</v>
      </c>
      <c r="F223" s="7">
        <v>15</v>
      </c>
      <c r="G223" s="5">
        <v>215</v>
      </c>
      <c r="H223" s="16">
        <f t="shared" si="36"/>
        <v>435.96499999999997</v>
      </c>
      <c r="I223" s="13">
        <v>0.35</v>
      </c>
      <c r="J223" s="28">
        <f t="shared" si="37"/>
        <v>6.8855275000000002</v>
      </c>
      <c r="K223" s="8">
        <v>182</v>
      </c>
      <c r="L223" s="7">
        <v>15</v>
      </c>
      <c r="M223" s="3">
        <f t="shared" si="38"/>
        <v>197</v>
      </c>
      <c r="N223" s="13">
        <v>0</v>
      </c>
      <c r="O223" s="28">
        <f t="shared" si="39"/>
        <v>0.8206099398622182</v>
      </c>
    </row>
    <row r="224" spans="1:15" x14ac:dyDescent="0.25">
      <c r="A224" t="s">
        <v>95</v>
      </c>
      <c r="B224" t="s">
        <v>63</v>
      </c>
      <c r="C224" s="12">
        <v>0.9</v>
      </c>
      <c r="D224" s="3">
        <v>2</v>
      </c>
      <c r="E224" s="8">
        <v>199</v>
      </c>
      <c r="F224" s="7">
        <v>15</v>
      </c>
      <c r="G224" s="5">
        <v>215</v>
      </c>
      <c r="H224" s="16">
        <f t="shared" si="36"/>
        <v>435.96499999999997</v>
      </c>
      <c r="I224" s="13">
        <v>0.35</v>
      </c>
      <c r="J224" s="28">
        <f t="shared" si="37"/>
        <v>6.8855275000000002</v>
      </c>
      <c r="K224" s="8">
        <v>182</v>
      </c>
      <c r="L224" s="7">
        <v>15</v>
      </c>
      <c r="M224" s="3">
        <f t="shared" si="38"/>
        <v>197</v>
      </c>
      <c r="N224" s="13">
        <v>0</v>
      </c>
      <c r="O224" s="28">
        <f t="shared" si="39"/>
        <v>0.8206099398622182</v>
      </c>
    </row>
    <row r="225" spans="1:15" x14ac:dyDescent="0.25">
      <c r="A225" t="s">
        <v>95</v>
      </c>
      <c r="B225" t="s">
        <v>63</v>
      </c>
      <c r="C225" s="12">
        <v>0.9</v>
      </c>
      <c r="D225" s="3">
        <v>2</v>
      </c>
      <c r="E225" s="8">
        <v>199</v>
      </c>
      <c r="F225" s="7">
        <v>15</v>
      </c>
      <c r="G225" s="5">
        <v>215</v>
      </c>
      <c r="H225" s="16">
        <f t="shared" si="36"/>
        <v>435.96499999999997</v>
      </c>
      <c r="I225" s="13">
        <v>0.35</v>
      </c>
      <c r="J225" s="28">
        <f t="shared" si="37"/>
        <v>6.8855275000000002</v>
      </c>
      <c r="K225" s="8">
        <v>182</v>
      </c>
      <c r="L225" s="7">
        <v>15</v>
      </c>
      <c r="M225" s="3">
        <f t="shared" si="38"/>
        <v>197</v>
      </c>
      <c r="N225" s="13">
        <v>0</v>
      </c>
      <c r="O225" s="28">
        <f t="shared" si="39"/>
        <v>0.8206099398622182</v>
      </c>
    </row>
    <row r="226" spans="1:15" x14ac:dyDescent="0.25">
      <c r="A226" t="s">
        <v>95</v>
      </c>
      <c r="B226" t="s">
        <v>63</v>
      </c>
      <c r="C226" s="12">
        <v>0.9</v>
      </c>
      <c r="D226" s="3">
        <v>2</v>
      </c>
      <c r="E226" s="8">
        <v>199</v>
      </c>
      <c r="F226" s="7">
        <v>15</v>
      </c>
      <c r="G226" s="5">
        <v>215</v>
      </c>
      <c r="H226" s="16">
        <f t="shared" si="36"/>
        <v>435.96499999999997</v>
      </c>
      <c r="I226" s="13">
        <v>0.35</v>
      </c>
      <c r="J226" s="28">
        <f t="shared" si="37"/>
        <v>6.8855275000000002</v>
      </c>
      <c r="K226" s="8">
        <v>182</v>
      </c>
      <c r="L226" s="7">
        <v>15</v>
      </c>
      <c r="M226" s="3">
        <f t="shared" si="38"/>
        <v>197</v>
      </c>
      <c r="N226" s="13">
        <v>0</v>
      </c>
      <c r="O226" s="28">
        <f t="shared" si="39"/>
        <v>0.8206099398622182</v>
      </c>
    </row>
    <row r="227" spans="1:15" x14ac:dyDescent="0.25">
      <c r="A227" t="s">
        <v>95</v>
      </c>
      <c r="B227" t="s">
        <v>63</v>
      </c>
      <c r="C227" s="12">
        <v>0.9</v>
      </c>
      <c r="D227" s="3">
        <v>2</v>
      </c>
      <c r="E227" s="8">
        <v>199</v>
      </c>
      <c r="F227" s="7">
        <v>15</v>
      </c>
      <c r="G227" s="5">
        <v>215</v>
      </c>
      <c r="H227" s="16">
        <f t="shared" si="36"/>
        <v>435.96499999999997</v>
      </c>
      <c r="I227" s="13">
        <v>0.35</v>
      </c>
      <c r="J227" s="28">
        <f t="shared" si="37"/>
        <v>6.8855275000000002</v>
      </c>
      <c r="K227" s="8">
        <v>182</v>
      </c>
      <c r="L227" s="7">
        <v>15</v>
      </c>
      <c r="M227" s="3">
        <f t="shared" si="38"/>
        <v>197</v>
      </c>
      <c r="N227" s="13">
        <v>0</v>
      </c>
      <c r="O227" s="28">
        <f t="shared" si="39"/>
        <v>0.8206099398622182</v>
      </c>
    </row>
    <row r="228" spans="1:15" x14ac:dyDescent="0.25">
      <c r="A228" t="s">
        <v>95</v>
      </c>
      <c r="B228" t="s">
        <v>63</v>
      </c>
      <c r="C228" s="12">
        <v>0.9</v>
      </c>
      <c r="D228" s="3">
        <v>2</v>
      </c>
      <c r="E228" s="8">
        <v>199</v>
      </c>
      <c r="F228" s="7">
        <v>15</v>
      </c>
      <c r="G228" s="5">
        <v>215</v>
      </c>
      <c r="H228" s="16">
        <f t="shared" si="36"/>
        <v>435.96499999999997</v>
      </c>
      <c r="I228" s="13">
        <v>0.35</v>
      </c>
      <c r="J228" s="28">
        <f t="shared" si="37"/>
        <v>6.8855275000000002</v>
      </c>
      <c r="K228" s="8">
        <v>182</v>
      </c>
      <c r="L228" s="7">
        <v>15</v>
      </c>
      <c r="M228" s="3">
        <f t="shared" si="38"/>
        <v>197</v>
      </c>
      <c r="N228" s="13">
        <v>0</v>
      </c>
      <c r="O228" s="28">
        <f t="shared" si="39"/>
        <v>0.8206099398622182</v>
      </c>
    </row>
    <row r="229" spans="1:15" x14ac:dyDescent="0.25">
      <c r="A229" t="s">
        <v>95</v>
      </c>
      <c r="B229" t="s">
        <v>63</v>
      </c>
      <c r="C229" s="12">
        <v>0.9</v>
      </c>
      <c r="D229" s="3">
        <v>2</v>
      </c>
      <c r="E229" s="8">
        <v>199</v>
      </c>
      <c r="F229" s="7">
        <v>15</v>
      </c>
      <c r="G229" s="5">
        <v>215</v>
      </c>
      <c r="H229" s="16">
        <f t="shared" si="36"/>
        <v>435.96499999999997</v>
      </c>
      <c r="I229" s="13">
        <v>0.35</v>
      </c>
      <c r="J229" s="28">
        <f t="shared" si="37"/>
        <v>6.8855275000000002</v>
      </c>
      <c r="K229" s="8">
        <v>182</v>
      </c>
      <c r="L229" s="7">
        <v>15</v>
      </c>
      <c r="M229" s="3">
        <f t="shared" si="38"/>
        <v>197</v>
      </c>
      <c r="N229" s="13">
        <v>0</v>
      </c>
      <c r="O229" s="28">
        <f t="shared" si="39"/>
        <v>0.8206099398622182</v>
      </c>
    </row>
    <row r="230" spans="1:15" x14ac:dyDescent="0.25">
      <c r="A230" t="s">
        <v>95</v>
      </c>
      <c r="B230" t="s">
        <v>63</v>
      </c>
      <c r="C230" s="12">
        <v>0.9</v>
      </c>
      <c r="D230" s="3">
        <v>2</v>
      </c>
      <c r="E230" s="8">
        <v>199</v>
      </c>
      <c r="F230" s="7">
        <v>15</v>
      </c>
      <c r="G230" s="5">
        <v>215</v>
      </c>
      <c r="H230" s="16">
        <f t="shared" si="36"/>
        <v>435.96499999999997</v>
      </c>
      <c r="I230" s="13">
        <v>0.35</v>
      </c>
      <c r="J230" s="28">
        <f t="shared" si="37"/>
        <v>6.8855275000000002</v>
      </c>
      <c r="K230" s="8">
        <v>182</v>
      </c>
      <c r="L230" s="7">
        <v>15</v>
      </c>
      <c r="M230" s="3">
        <f t="shared" si="38"/>
        <v>197</v>
      </c>
      <c r="N230" s="13">
        <v>0</v>
      </c>
      <c r="O230" s="28">
        <f t="shared" si="39"/>
        <v>0.8206099398622182</v>
      </c>
    </row>
    <row r="231" spans="1:15" x14ac:dyDescent="0.25">
      <c r="A231" t="s">
        <v>95</v>
      </c>
      <c r="B231" t="s">
        <v>63</v>
      </c>
      <c r="C231" s="12">
        <v>0.9</v>
      </c>
      <c r="D231" s="3">
        <v>2</v>
      </c>
      <c r="E231" s="8">
        <v>199</v>
      </c>
      <c r="F231" s="7">
        <v>15</v>
      </c>
      <c r="G231" s="5">
        <v>215</v>
      </c>
      <c r="H231" s="16">
        <f t="shared" si="36"/>
        <v>435.96499999999997</v>
      </c>
      <c r="I231" s="13">
        <v>0.35</v>
      </c>
      <c r="J231" s="28">
        <f t="shared" si="37"/>
        <v>6.8855275000000002</v>
      </c>
      <c r="K231" s="8">
        <v>182</v>
      </c>
      <c r="L231" s="7">
        <v>15</v>
      </c>
      <c r="M231" s="3">
        <f t="shared" si="38"/>
        <v>197</v>
      </c>
      <c r="N231" s="13">
        <v>0</v>
      </c>
      <c r="O231" s="28">
        <f t="shared" si="39"/>
        <v>0.8206099398622182</v>
      </c>
    </row>
    <row r="232" spans="1:15" x14ac:dyDescent="0.25">
      <c r="A232" t="s">
        <v>95</v>
      </c>
      <c r="B232" t="s">
        <v>63</v>
      </c>
      <c r="C232" s="12">
        <v>0.9</v>
      </c>
      <c r="D232" s="3">
        <v>2</v>
      </c>
      <c r="E232" s="8">
        <v>199</v>
      </c>
      <c r="F232" s="7">
        <v>15</v>
      </c>
      <c r="G232" s="5">
        <v>215</v>
      </c>
      <c r="H232" s="16">
        <f t="shared" si="36"/>
        <v>435.96499999999997</v>
      </c>
      <c r="I232" s="13">
        <v>0.35</v>
      </c>
      <c r="J232" s="28">
        <f t="shared" si="37"/>
        <v>6.8855275000000002</v>
      </c>
      <c r="K232" s="8">
        <v>182</v>
      </c>
      <c r="L232" s="7">
        <v>15</v>
      </c>
      <c r="M232" s="3">
        <f t="shared" si="38"/>
        <v>197</v>
      </c>
      <c r="N232" s="13">
        <v>0</v>
      </c>
      <c r="O232" s="28">
        <f t="shared" si="39"/>
        <v>0.8206099398622182</v>
      </c>
    </row>
    <row r="233" spans="1:15" x14ac:dyDescent="0.25">
      <c r="A233" t="s">
        <v>95</v>
      </c>
      <c r="B233" t="s">
        <v>63</v>
      </c>
      <c r="C233" s="12">
        <v>0.9</v>
      </c>
      <c r="D233" s="3">
        <v>2</v>
      </c>
      <c r="E233" s="8">
        <v>199</v>
      </c>
      <c r="F233" s="7">
        <v>15</v>
      </c>
      <c r="G233" s="5">
        <v>215</v>
      </c>
      <c r="H233" s="16">
        <f t="shared" si="36"/>
        <v>435.96499999999997</v>
      </c>
      <c r="I233" s="13">
        <v>0.35</v>
      </c>
      <c r="J233" s="28">
        <f t="shared" si="37"/>
        <v>6.8855275000000002</v>
      </c>
      <c r="K233" s="8">
        <v>182</v>
      </c>
      <c r="L233" s="7">
        <v>15</v>
      </c>
      <c r="M233" s="3">
        <f t="shared" si="38"/>
        <v>197</v>
      </c>
      <c r="N233" s="13">
        <v>0</v>
      </c>
      <c r="O233" s="28">
        <f t="shared" si="39"/>
        <v>0.8206099398622182</v>
      </c>
    </row>
    <row r="234" spans="1:15" x14ac:dyDescent="0.25">
      <c r="A234" t="s">
        <v>95</v>
      </c>
      <c r="B234" t="s">
        <v>63</v>
      </c>
      <c r="C234" s="12">
        <v>0.9</v>
      </c>
      <c r="D234" s="3">
        <v>2</v>
      </c>
      <c r="E234" s="8">
        <v>199</v>
      </c>
      <c r="F234" s="7">
        <v>15</v>
      </c>
      <c r="G234" s="5">
        <v>215</v>
      </c>
      <c r="H234" s="16">
        <f t="shared" si="36"/>
        <v>435.96499999999997</v>
      </c>
      <c r="I234" s="13">
        <v>0.35</v>
      </c>
      <c r="J234" s="28">
        <f t="shared" si="37"/>
        <v>6.8855275000000002</v>
      </c>
      <c r="K234" s="8">
        <v>182</v>
      </c>
      <c r="L234" s="7">
        <v>15</v>
      </c>
      <c r="M234" s="3">
        <f t="shared" si="38"/>
        <v>197</v>
      </c>
      <c r="N234" s="13">
        <v>0</v>
      </c>
      <c r="O234" s="28">
        <f t="shared" si="39"/>
        <v>0.8206099398622182</v>
      </c>
    </row>
    <row r="235" spans="1:15" x14ac:dyDescent="0.25">
      <c r="A235" t="s">
        <v>95</v>
      </c>
      <c r="B235" t="s">
        <v>63</v>
      </c>
      <c r="C235" s="12">
        <v>0.9</v>
      </c>
      <c r="D235" s="3">
        <v>2</v>
      </c>
      <c r="E235" s="8">
        <v>199</v>
      </c>
      <c r="F235" s="7">
        <v>15</v>
      </c>
      <c r="G235" s="5">
        <v>215</v>
      </c>
      <c r="H235" s="16">
        <f t="shared" si="36"/>
        <v>435.96499999999997</v>
      </c>
      <c r="I235" s="13">
        <v>0.35</v>
      </c>
      <c r="J235" s="28">
        <f t="shared" si="37"/>
        <v>6.8855275000000002</v>
      </c>
      <c r="K235" s="8">
        <v>182</v>
      </c>
      <c r="L235" s="7">
        <v>15</v>
      </c>
      <c r="M235" s="3">
        <f t="shared" si="38"/>
        <v>197</v>
      </c>
      <c r="N235" s="13">
        <v>0</v>
      </c>
      <c r="O235" s="28">
        <f t="shared" si="39"/>
        <v>0.8206099398622182</v>
      </c>
    </row>
    <row r="236" spans="1:15" x14ac:dyDescent="0.25">
      <c r="A236" t="s">
        <v>95</v>
      </c>
      <c r="B236" t="s">
        <v>63</v>
      </c>
      <c r="C236" s="12">
        <v>0.9</v>
      </c>
      <c r="D236" s="3">
        <v>2</v>
      </c>
      <c r="E236" s="8">
        <v>199</v>
      </c>
      <c r="F236" s="7">
        <v>15</v>
      </c>
      <c r="G236" s="5">
        <v>215</v>
      </c>
      <c r="H236" s="16">
        <f t="shared" si="36"/>
        <v>435.96499999999997</v>
      </c>
      <c r="I236" s="13">
        <v>0.35</v>
      </c>
      <c r="J236" s="28">
        <f t="shared" si="37"/>
        <v>6.8855275000000002</v>
      </c>
      <c r="K236" s="8">
        <v>182</v>
      </c>
      <c r="L236" s="7">
        <v>15</v>
      </c>
      <c r="M236" s="3">
        <f t="shared" si="38"/>
        <v>197</v>
      </c>
      <c r="N236" s="13">
        <v>0</v>
      </c>
      <c r="O236" s="28">
        <f t="shared" si="39"/>
        <v>0.8206099398622182</v>
      </c>
    </row>
    <row r="237" spans="1:15" x14ac:dyDescent="0.25">
      <c r="A237" t="s">
        <v>95</v>
      </c>
      <c r="B237" t="s">
        <v>63</v>
      </c>
      <c r="C237" s="12">
        <v>0.9</v>
      </c>
      <c r="D237" s="3">
        <v>2</v>
      </c>
      <c r="E237" s="8">
        <v>199</v>
      </c>
      <c r="F237" s="7">
        <v>15</v>
      </c>
      <c r="G237" s="5">
        <v>215</v>
      </c>
      <c r="H237" s="16">
        <f t="shared" si="36"/>
        <v>435.96499999999997</v>
      </c>
      <c r="I237" s="13">
        <v>0.35</v>
      </c>
      <c r="J237" s="28">
        <f t="shared" si="37"/>
        <v>6.8855275000000002</v>
      </c>
      <c r="K237" s="8">
        <v>182</v>
      </c>
      <c r="L237" s="7">
        <v>15</v>
      </c>
      <c r="M237" s="3">
        <f t="shared" si="38"/>
        <v>197</v>
      </c>
      <c r="N237" s="13">
        <v>0</v>
      </c>
      <c r="O237" s="28">
        <f t="shared" si="39"/>
        <v>0.8206099398622182</v>
      </c>
    </row>
    <row r="238" spans="1:15" x14ac:dyDescent="0.25">
      <c r="A238" t="s">
        <v>95</v>
      </c>
      <c r="B238" t="s">
        <v>63</v>
      </c>
      <c r="C238" s="12">
        <v>0.9</v>
      </c>
      <c r="D238" s="3">
        <v>2</v>
      </c>
      <c r="E238" s="8">
        <v>199</v>
      </c>
      <c r="F238" s="7">
        <v>15</v>
      </c>
      <c r="G238" s="5">
        <v>215</v>
      </c>
      <c r="H238" s="16">
        <f t="shared" si="36"/>
        <v>435.96499999999997</v>
      </c>
      <c r="I238" s="13">
        <v>0.35</v>
      </c>
      <c r="J238" s="28">
        <f t="shared" si="37"/>
        <v>6.8855275000000002</v>
      </c>
      <c r="K238" s="8">
        <v>182</v>
      </c>
      <c r="L238" s="7">
        <v>15</v>
      </c>
      <c r="M238" s="3">
        <f t="shared" si="38"/>
        <v>197</v>
      </c>
      <c r="N238" s="13">
        <v>0</v>
      </c>
      <c r="O238" s="28">
        <f t="shared" si="39"/>
        <v>0.8206099398622182</v>
      </c>
    </row>
    <row r="239" spans="1:15" x14ac:dyDescent="0.25">
      <c r="A239" t="s">
        <v>95</v>
      </c>
      <c r="B239" t="s">
        <v>63</v>
      </c>
      <c r="C239" s="12">
        <v>0.9</v>
      </c>
      <c r="D239" s="3">
        <v>2</v>
      </c>
      <c r="E239" s="8">
        <v>199</v>
      </c>
      <c r="F239" s="7">
        <v>15</v>
      </c>
      <c r="G239" s="5">
        <v>215</v>
      </c>
      <c r="H239" s="16">
        <f t="shared" si="36"/>
        <v>435.96499999999997</v>
      </c>
      <c r="I239" s="13">
        <v>0.35</v>
      </c>
      <c r="J239" s="28">
        <f t="shared" si="37"/>
        <v>6.8855275000000002</v>
      </c>
      <c r="K239" s="8">
        <v>182</v>
      </c>
      <c r="L239" s="7">
        <v>15</v>
      </c>
      <c r="M239" s="3">
        <f t="shared" si="38"/>
        <v>197</v>
      </c>
      <c r="N239" s="13">
        <v>0</v>
      </c>
      <c r="O239" s="28">
        <f t="shared" si="39"/>
        <v>0.8206099398622182</v>
      </c>
    </row>
    <row r="240" spans="1:15" x14ac:dyDescent="0.25">
      <c r="A240" t="s">
        <v>95</v>
      </c>
      <c r="B240" t="s">
        <v>63</v>
      </c>
      <c r="C240" s="12">
        <v>0.9</v>
      </c>
      <c r="D240" s="3">
        <v>2</v>
      </c>
      <c r="E240" s="8">
        <v>199</v>
      </c>
      <c r="F240" s="7">
        <v>15</v>
      </c>
      <c r="G240" s="5">
        <v>215</v>
      </c>
      <c r="H240" s="16">
        <f t="shared" si="36"/>
        <v>435.96499999999997</v>
      </c>
      <c r="I240" s="13">
        <v>0.35</v>
      </c>
      <c r="J240" s="28">
        <f t="shared" si="37"/>
        <v>6.8855275000000002</v>
      </c>
      <c r="K240" s="8">
        <v>182</v>
      </c>
      <c r="L240" s="7">
        <v>15</v>
      </c>
      <c r="M240" s="3">
        <f t="shared" si="38"/>
        <v>197</v>
      </c>
      <c r="N240" s="13">
        <v>0</v>
      </c>
      <c r="O240" s="28">
        <f t="shared" si="39"/>
        <v>0.8206099398622182</v>
      </c>
    </row>
    <row r="241" spans="1:15" x14ac:dyDescent="0.25">
      <c r="A241" t="s">
        <v>95</v>
      </c>
      <c r="B241" t="s">
        <v>63</v>
      </c>
      <c r="C241" s="12">
        <v>0.9</v>
      </c>
      <c r="D241" s="3">
        <v>2</v>
      </c>
      <c r="E241" s="8">
        <v>199</v>
      </c>
      <c r="F241" s="7">
        <v>15</v>
      </c>
      <c r="G241" s="5">
        <v>215</v>
      </c>
      <c r="H241" s="16">
        <f t="shared" si="36"/>
        <v>435.96499999999997</v>
      </c>
      <c r="I241" s="13">
        <v>0.35</v>
      </c>
      <c r="J241" s="28">
        <f t="shared" si="37"/>
        <v>6.8855275000000002</v>
      </c>
      <c r="K241" s="8">
        <v>182</v>
      </c>
      <c r="L241" s="7">
        <v>15</v>
      </c>
      <c r="M241" s="3">
        <f t="shared" si="38"/>
        <v>197</v>
      </c>
      <c r="N241" s="13">
        <v>0</v>
      </c>
      <c r="O241" s="28">
        <f t="shared" si="39"/>
        <v>0.8206099398622182</v>
      </c>
    </row>
    <row r="242" spans="1:15" x14ac:dyDescent="0.25">
      <c r="A242" t="s">
        <v>95</v>
      </c>
      <c r="B242" t="s">
        <v>63</v>
      </c>
      <c r="C242" s="12">
        <v>0.9</v>
      </c>
      <c r="D242" s="3">
        <v>2</v>
      </c>
      <c r="E242" s="8">
        <v>199</v>
      </c>
      <c r="F242" s="7">
        <v>15</v>
      </c>
      <c r="G242" s="5">
        <v>215</v>
      </c>
      <c r="H242" s="16">
        <f t="shared" si="36"/>
        <v>435.96499999999997</v>
      </c>
      <c r="I242" s="13">
        <v>0.35</v>
      </c>
      <c r="J242" s="28">
        <f t="shared" si="37"/>
        <v>6.8855275000000002</v>
      </c>
      <c r="K242" s="8">
        <v>182</v>
      </c>
      <c r="L242" s="7">
        <v>15</v>
      </c>
      <c r="M242" s="3">
        <f t="shared" si="38"/>
        <v>197</v>
      </c>
      <c r="N242" s="13">
        <v>0</v>
      </c>
      <c r="O242" s="28">
        <f t="shared" si="39"/>
        <v>0.8206099398622182</v>
      </c>
    </row>
    <row r="243" spans="1:15" x14ac:dyDescent="0.25">
      <c r="A243" t="s">
        <v>95</v>
      </c>
      <c r="B243" t="s">
        <v>63</v>
      </c>
      <c r="C243" s="12">
        <v>0.9</v>
      </c>
      <c r="D243" s="3">
        <v>2</v>
      </c>
      <c r="E243" s="8">
        <v>199</v>
      </c>
      <c r="F243" s="7">
        <v>15</v>
      </c>
      <c r="G243" s="5">
        <v>215</v>
      </c>
      <c r="H243" s="16">
        <f t="shared" si="36"/>
        <v>435.96499999999997</v>
      </c>
      <c r="I243" s="13">
        <v>0.35</v>
      </c>
      <c r="J243" s="28">
        <f t="shared" si="37"/>
        <v>6.8855275000000002</v>
      </c>
      <c r="K243" s="8">
        <v>182</v>
      </c>
      <c r="L243" s="7">
        <v>15</v>
      </c>
      <c r="M243" s="3">
        <f t="shared" si="38"/>
        <v>197</v>
      </c>
      <c r="N243" s="13">
        <v>0</v>
      </c>
      <c r="O243" s="28">
        <f t="shared" si="39"/>
        <v>0.8206099398622182</v>
      </c>
    </row>
    <row r="244" spans="1:15" x14ac:dyDescent="0.25">
      <c r="A244" t="s">
        <v>95</v>
      </c>
      <c r="B244" t="s">
        <v>63</v>
      </c>
      <c r="C244" s="12">
        <v>0.9</v>
      </c>
      <c r="D244" s="3">
        <v>2</v>
      </c>
      <c r="E244" s="8">
        <v>199</v>
      </c>
      <c r="F244" s="7">
        <v>15</v>
      </c>
      <c r="G244" s="5">
        <v>215</v>
      </c>
      <c r="H244" s="16">
        <f t="shared" si="36"/>
        <v>435.96499999999997</v>
      </c>
      <c r="I244" s="13">
        <v>0.35</v>
      </c>
      <c r="J244" s="28">
        <f t="shared" si="37"/>
        <v>6.8855275000000002</v>
      </c>
      <c r="K244" s="8">
        <v>182</v>
      </c>
      <c r="L244" s="7">
        <v>15</v>
      </c>
      <c r="M244" s="3">
        <f t="shared" si="38"/>
        <v>197</v>
      </c>
      <c r="N244" s="13">
        <v>0</v>
      </c>
      <c r="O244" s="28">
        <f t="shared" si="39"/>
        <v>0.8206099398622182</v>
      </c>
    </row>
    <row r="245" spans="1:15" x14ac:dyDescent="0.25">
      <c r="A245" t="s">
        <v>95</v>
      </c>
      <c r="B245" t="s">
        <v>63</v>
      </c>
      <c r="C245" s="12">
        <v>0.9</v>
      </c>
      <c r="D245" s="3">
        <v>2</v>
      </c>
      <c r="E245" s="8">
        <v>199</v>
      </c>
      <c r="F245" s="7">
        <v>15</v>
      </c>
      <c r="G245" s="5">
        <v>215</v>
      </c>
      <c r="H245" s="16">
        <f t="shared" si="36"/>
        <v>435.96499999999997</v>
      </c>
      <c r="I245" s="13">
        <v>0.35</v>
      </c>
      <c r="J245" s="28">
        <f t="shared" si="37"/>
        <v>6.8855275000000002</v>
      </c>
      <c r="K245" s="8">
        <v>182</v>
      </c>
      <c r="L245" s="7">
        <v>15</v>
      </c>
      <c r="M245" s="3">
        <f t="shared" si="38"/>
        <v>197</v>
      </c>
      <c r="N245" s="13">
        <v>0</v>
      </c>
      <c r="O245" s="28">
        <f t="shared" si="39"/>
        <v>0.8206099398622182</v>
      </c>
    </row>
    <row r="246" spans="1:15" x14ac:dyDescent="0.25">
      <c r="A246" t="s">
        <v>95</v>
      </c>
      <c r="B246" t="s">
        <v>63</v>
      </c>
      <c r="C246" s="12">
        <v>0.9</v>
      </c>
      <c r="D246" s="3">
        <v>2</v>
      </c>
      <c r="E246" s="8">
        <v>199</v>
      </c>
      <c r="F246" s="7">
        <v>15</v>
      </c>
      <c r="G246" s="5">
        <v>215</v>
      </c>
      <c r="H246" s="16">
        <f t="shared" si="36"/>
        <v>435.96499999999997</v>
      </c>
      <c r="I246" s="13">
        <v>0.35</v>
      </c>
      <c r="J246" s="28">
        <f t="shared" si="37"/>
        <v>6.8855275000000002</v>
      </c>
      <c r="K246" s="8">
        <v>182</v>
      </c>
      <c r="L246" s="7">
        <v>15</v>
      </c>
      <c r="M246" s="3">
        <f t="shared" si="38"/>
        <v>197</v>
      </c>
      <c r="N246" s="13">
        <v>0</v>
      </c>
      <c r="O246" s="28">
        <f t="shared" si="39"/>
        <v>0.8206099398622182</v>
      </c>
    </row>
    <row r="247" spans="1:15" x14ac:dyDescent="0.25">
      <c r="A247" t="s">
        <v>95</v>
      </c>
      <c r="B247" t="s">
        <v>63</v>
      </c>
      <c r="C247" s="12">
        <v>0.9</v>
      </c>
      <c r="D247" s="3">
        <v>2</v>
      </c>
      <c r="E247" s="8">
        <v>199</v>
      </c>
      <c r="F247" s="7">
        <v>15</v>
      </c>
      <c r="G247" s="5">
        <v>215</v>
      </c>
      <c r="H247" s="16">
        <f t="shared" si="36"/>
        <v>435.96499999999997</v>
      </c>
      <c r="I247" s="13">
        <v>0.35</v>
      </c>
      <c r="J247" s="28">
        <f t="shared" si="37"/>
        <v>6.8855275000000002</v>
      </c>
      <c r="K247" s="8">
        <v>182</v>
      </c>
      <c r="L247" s="7">
        <v>15</v>
      </c>
      <c r="M247" s="3">
        <f t="shared" si="38"/>
        <v>197</v>
      </c>
      <c r="N247" s="13">
        <v>0</v>
      </c>
      <c r="O247" s="28">
        <f t="shared" si="39"/>
        <v>0.8206099398622182</v>
      </c>
    </row>
    <row r="248" spans="1:15" x14ac:dyDescent="0.25">
      <c r="A248" t="s">
        <v>95</v>
      </c>
      <c r="B248" t="s">
        <v>63</v>
      </c>
      <c r="C248" s="12">
        <v>0.9</v>
      </c>
      <c r="D248" s="3">
        <v>2</v>
      </c>
      <c r="E248" s="8">
        <v>199</v>
      </c>
      <c r="F248" s="7">
        <v>15</v>
      </c>
      <c r="G248" s="5">
        <v>215</v>
      </c>
      <c r="H248" s="16">
        <f t="shared" si="36"/>
        <v>435.96499999999997</v>
      </c>
      <c r="I248" s="13">
        <v>0.35</v>
      </c>
      <c r="J248" s="28">
        <f t="shared" si="37"/>
        <v>6.8855275000000002</v>
      </c>
      <c r="K248" s="8">
        <v>182</v>
      </c>
      <c r="L248" s="7">
        <v>15</v>
      </c>
      <c r="M248" s="3">
        <f t="shared" si="38"/>
        <v>197</v>
      </c>
      <c r="N248" s="13">
        <v>0</v>
      </c>
      <c r="O248" s="28">
        <f t="shared" si="39"/>
        <v>0.8206099398622182</v>
      </c>
    </row>
    <row r="249" spans="1:15" x14ac:dyDescent="0.25">
      <c r="A249" t="s">
        <v>95</v>
      </c>
      <c r="B249" t="s">
        <v>63</v>
      </c>
      <c r="C249" s="12">
        <v>0.9</v>
      </c>
      <c r="D249" s="3">
        <v>2</v>
      </c>
      <c r="E249" s="8">
        <v>199</v>
      </c>
      <c r="F249" s="7">
        <v>15</v>
      </c>
      <c r="G249" s="5">
        <v>215</v>
      </c>
      <c r="H249" s="16">
        <f t="shared" si="36"/>
        <v>435.96499999999997</v>
      </c>
      <c r="I249" s="13">
        <v>0.35</v>
      </c>
      <c r="J249" s="28">
        <f t="shared" si="37"/>
        <v>6.8855275000000002</v>
      </c>
      <c r="K249" s="8">
        <v>182</v>
      </c>
      <c r="L249" s="7">
        <v>15</v>
      </c>
      <c r="M249" s="3">
        <f t="shared" si="38"/>
        <v>197</v>
      </c>
      <c r="N249" s="13">
        <v>0</v>
      </c>
      <c r="O249" s="28">
        <f t="shared" si="39"/>
        <v>0.8206099398622182</v>
      </c>
    </row>
    <row r="250" spans="1:15" x14ac:dyDescent="0.25">
      <c r="A250" t="s">
        <v>95</v>
      </c>
      <c r="B250" t="s">
        <v>63</v>
      </c>
      <c r="C250" s="12">
        <v>0.9</v>
      </c>
      <c r="D250" s="3">
        <v>2</v>
      </c>
      <c r="E250" s="8">
        <v>199</v>
      </c>
      <c r="F250" s="7">
        <v>15</v>
      </c>
      <c r="G250" s="5">
        <v>215</v>
      </c>
      <c r="H250" s="16">
        <f t="shared" si="36"/>
        <v>435.96499999999997</v>
      </c>
      <c r="I250" s="13">
        <v>0.35</v>
      </c>
      <c r="J250" s="28">
        <f t="shared" si="37"/>
        <v>6.8855275000000002</v>
      </c>
      <c r="K250" s="8">
        <v>182</v>
      </c>
      <c r="L250" s="7">
        <v>15</v>
      </c>
      <c r="M250" s="3">
        <f t="shared" si="38"/>
        <v>197</v>
      </c>
      <c r="N250" s="13">
        <v>0</v>
      </c>
      <c r="O250" s="28">
        <f t="shared" si="39"/>
        <v>0.8206099398622182</v>
      </c>
    </row>
    <row r="251" spans="1:15" x14ac:dyDescent="0.25">
      <c r="A251" t="s">
        <v>95</v>
      </c>
      <c r="B251" t="s">
        <v>63</v>
      </c>
      <c r="C251" s="12">
        <v>0.9</v>
      </c>
      <c r="D251" s="3">
        <v>2</v>
      </c>
      <c r="E251" s="8">
        <v>199</v>
      </c>
      <c r="F251" s="7">
        <v>15</v>
      </c>
      <c r="G251" s="5">
        <v>215</v>
      </c>
      <c r="H251" s="16">
        <f t="shared" si="36"/>
        <v>435.96499999999997</v>
      </c>
      <c r="I251" s="13">
        <v>0.35</v>
      </c>
      <c r="J251" s="28">
        <f t="shared" si="37"/>
        <v>6.8855275000000002</v>
      </c>
      <c r="K251" s="8">
        <v>182</v>
      </c>
      <c r="L251" s="7">
        <v>15</v>
      </c>
      <c r="M251" s="3">
        <f t="shared" si="38"/>
        <v>197</v>
      </c>
      <c r="N251" s="13">
        <v>0</v>
      </c>
      <c r="O251" s="28">
        <f t="shared" si="39"/>
        <v>0.8206099398622182</v>
      </c>
    </row>
    <row r="252" spans="1:15" x14ac:dyDescent="0.25">
      <c r="A252" t="s">
        <v>95</v>
      </c>
      <c r="B252" t="s">
        <v>63</v>
      </c>
      <c r="C252" s="12">
        <v>0.9</v>
      </c>
      <c r="D252" s="3">
        <v>2</v>
      </c>
      <c r="E252" s="8">
        <v>199</v>
      </c>
      <c r="F252" s="7">
        <v>15</v>
      </c>
      <c r="G252" s="5">
        <v>215</v>
      </c>
      <c r="H252" s="16">
        <f t="shared" si="36"/>
        <v>435.96499999999997</v>
      </c>
      <c r="I252" s="13">
        <v>0.35</v>
      </c>
      <c r="J252" s="28">
        <f t="shared" si="37"/>
        <v>6.8855275000000002</v>
      </c>
      <c r="K252" s="8">
        <v>182</v>
      </c>
      <c r="L252" s="7">
        <v>15</v>
      </c>
      <c r="M252" s="3">
        <f t="shared" si="38"/>
        <v>197</v>
      </c>
      <c r="N252" s="13">
        <v>0</v>
      </c>
      <c r="O252" s="28">
        <f t="shared" si="39"/>
        <v>0.8206099398622182</v>
      </c>
    </row>
    <row r="253" spans="1:15" x14ac:dyDescent="0.25">
      <c r="A253" t="s">
        <v>95</v>
      </c>
      <c r="B253" t="s">
        <v>63</v>
      </c>
      <c r="C253" s="12">
        <v>0.9</v>
      </c>
      <c r="D253" s="3">
        <v>2</v>
      </c>
      <c r="E253" s="8">
        <v>199</v>
      </c>
      <c r="F253" s="7">
        <v>15</v>
      </c>
      <c r="G253" s="5">
        <v>215</v>
      </c>
      <c r="H253" s="16">
        <f t="shared" si="36"/>
        <v>435.96499999999997</v>
      </c>
      <c r="I253" s="13">
        <v>0.35</v>
      </c>
      <c r="J253" s="28">
        <f t="shared" si="37"/>
        <v>6.8855275000000002</v>
      </c>
      <c r="K253" s="8">
        <v>182</v>
      </c>
      <c r="L253" s="7">
        <v>15</v>
      </c>
      <c r="M253" s="3">
        <f t="shared" si="38"/>
        <v>197</v>
      </c>
      <c r="N253" s="13">
        <v>0</v>
      </c>
      <c r="O253" s="28">
        <f t="shared" si="39"/>
        <v>0.8206099398622182</v>
      </c>
    </row>
    <row r="254" spans="1:15" x14ac:dyDescent="0.25">
      <c r="A254" t="s">
        <v>95</v>
      </c>
      <c r="B254" t="s">
        <v>63</v>
      </c>
      <c r="C254" s="12">
        <v>0.9</v>
      </c>
      <c r="D254" s="3">
        <v>2</v>
      </c>
      <c r="E254" s="8">
        <v>199</v>
      </c>
      <c r="F254" s="7">
        <v>15</v>
      </c>
      <c r="G254" s="5">
        <v>215</v>
      </c>
      <c r="H254" s="16">
        <f t="shared" si="36"/>
        <v>435.96499999999997</v>
      </c>
      <c r="I254" s="13">
        <v>0.35</v>
      </c>
      <c r="J254" s="28">
        <f t="shared" si="37"/>
        <v>6.8855275000000002</v>
      </c>
      <c r="K254" s="8">
        <v>182</v>
      </c>
      <c r="L254" s="7">
        <v>15</v>
      </c>
      <c r="M254" s="3">
        <f t="shared" si="38"/>
        <v>197</v>
      </c>
      <c r="N254" s="13">
        <v>0</v>
      </c>
      <c r="O254" s="28">
        <f t="shared" si="39"/>
        <v>0.8206099398622182</v>
      </c>
    </row>
    <row r="255" spans="1:15" x14ac:dyDescent="0.25">
      <c r="A255" t="s">
        <v>95</v>
      </c>
      <c r="B255" t="s">
        <v>63</v>
      </c>
      <c r="C255" s="12">
        <v>0.9</v>
      </c>
      <c r="D255" s="3">
        <v>2</v>
      </c>
      <c r="E255" s="8">
        <v>199</v>
      </c>
      <c r="F255" s="7">
        <v>15</v>
      </c>
      <c r="G255" s="5">
        <v>215</v>
      </c>
      <c r="H255" s="16">
        <f t="shared" si="36"/>
        <v>435.96499999999997</v>
      </c>
      <c r="I255" s="13">
        <v>0.35</v>
      </c>
      <c r="J255" s="28">
        <f t="shared" si="37"/>
        <v>6.8855275000000002</v>
      </c>
      <c r="K255" s="8">
        <v>182</v>
      </c>
      <c r="L255" s="7">
        <v>15</v>
      </c>
      <c r="M255" s="3">
        <f t="shared" si="38"/>
        <v>197</v>
      </c>
      <c r="N255" s="13">
        <v>0</v>
      </c>
      <c r="O255" s="28">
        <f t="shared" si="39"/>
        <v>0.8206099398622182</v>
      </c>
    </row>
    <row r="256" spans="1:15" x14ac:dyDescent="0.25">
      <c r="A256" t="s">
        <v>95</v>
      </c>
      <c r="B256" t="s">
        <v>63</v>
      </c>
      <c r="C256" s="12">
        <v>0.9</v>
      </c>
      <c r="D256" s="3">
        <v>2</v>
      </c>
      <c r="E256" s="8">
        <v>199</v>
      </c>
      <c r="F256" s="7">
        <v>15</v>
      </c>
      <c r="G256" s="5">
        <v>215</v>
      </c>
      <c r="H256" s="16">
        <f t="shared" si="36"/>
        <v>435.96499999999997</v>
      </c>
      <c r="I256" s="13">
        <v>0.35</v>
      </c>
      <c r="J256" s="28">
        <f t="shared" si="37"/>
        <v>6.8855275000000002</v>
      </c>
      <c r="K256" s="8">
        <v>182</v>
      </c>
      <c r="L256" s="7">
        <v>15</v>
      </c>
      <c r="M256" s="3">
        <f t="shared" si="38"/>
        <v>197</v>
      </c>
      <c r="N256" s="13">
        <v>0</v>
      </c>
      <c r="O256" s="28">
        <f t="shared" si="39"/>
        <v>0.8206099398622182</v>
      </c>
    </row>
    <row r="257" spans="1:15" x14ac:dyDescent="0.25">
      <c r="A257" t="s">
        <v>95</v>
      </c>
      <c r="B257" t="s">
        <v>63</v>
      </c>
      <c r="C257" s="12">
        <v>0.9</v>
      </c>
      <c r="D257" s="3">
        <v>2</v>
      </c>
      <c r="E257" s="8">
        <v>199</v>
      </c>
      <c r="F257" s="7">
        <v>15</v>
      </c>
      <c r="G257" s="5">
        <v>215</v>
      </c>
      <c r="H257" s="16">
        <f t="shared" si="36"/>
        <v>435.96499999999997</v>
      </c>
      <c r="I257" s="13">
        <v>0.35</v>
      </c>
      <c r="J257" s="28">
        <f t="shared" si="37"/>
        <v>6.8855275000000002</v>
      </c>
      <c r="K257" s="8">
        <v>182</v>
      </c>
      <c r="L257" s="7">
        <v>15</v>
      </c>
      <c r="M257" s="3">
        <f t="shared" si="38"/>
        <v>197</v>
      </c>
      <c r="N257" s="13">
        <v>0</v>
      </c>
      <c r="O257" s="28">
        <f t="shared" si="39"/>
        <v>0.8206099398622182</v>
      </c>
    </row>
    <row r="258" spans="1:15" x14ac:dyDescent="0.25">
      <c r="A258" t="s">
        <v>95</v>
      </c>
      <c r="B258" t="s">
        <v>63</v>
      </c>
      <c r="C258" s="12">
        <v>0.9</v>
      </c>
      <c r="D258" s="3">
        <v>2</v>
      </c>
      <c r="E258" s="8">
        <v>199</v>
      </c>
      <c r="F258" s="7">
        <v>15</v>
      </c>
      <c r="G258" s="5">
        <v>215</v>
      </c>
      <c r="H258" s="16">
        <f t="shared" si="36"/>
        <v>435.96499999999997</v>
      </c>
      <c r="I258" s="13">
        <v>0.35</v>
      </c>
      <c r="J258" s="28">
        <f t="shared" si="37"/>
        <v>6.8855275000000002</v>
      </c>
      <c r="K258" s="8">
        <v>182</v>
      </c>
      <c r="L258" s="7">
        <v>15</v>
      </c>
      <c r="M258" s="3">
        <f t="shared" si="38"/>
        <v>197</v>
      </c>
      <c r="N258" s="13">
        <v>0</v>
      </c>
      <c r="O258" s="28">
        <f t="shared" si="39"/>
        <v>0.8206099398622182</v>
      </c>
    </row>
    <row r="259" spans="1:15" x14ac:dyDescent="0.25">
      <c r="A259" t="s">
        <v>95</v>
      </c>
      <c r="B259" t="s">
        <v>63</v>
      </c>
      <c r="C259" s="12">
        <v>0.9</v>
      </c>
      <c r="D259" s="3">
        <v>2</v>
      </c>
      <c r="E259" s="8">
        <v>199</v>
      </c>
      <c r="F259" s="7">
        <v>15</v>
      </c>
      <c r="G259" s="5">
        <v>215</v>
      </c>
      <c r="H259" s="16">
        <f t="shared" si="36"/>
        <v>435.96499999999997</v>
      </c>
      <c r="I259" s="13">
        <v>0.35</v>
      </c>
      <c r="J259" s="28">
        <f t="shared" si="37"/>
        <v>6.8855275000000002</v>
      </c>
      <c r="K259" s="8">
        <v>182</v>
      </c>
      <c r="L259" s="7">
        <v>15</v>
      </c>
      <c r="M259" s="3">
        <f t="shared" si="38"/>
        <v>197</v>
      </c>
      <c r="N259" s="13">
        <v>0</v>
      </c>
      <c r="O259" s="28">
        <f t="shared" si="39"/>
        <v>0.8206099398622182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8"/>
  <sheetViews>
    <sheetView tabSelected="1" topLeftCell="B13" workbookViewId="0">
      <selection activeCell="P25" sqref="P25"/>
    </sheetView>
  </sheetViews>
  <sheetFormatPr defaultColWidth="9" defaultRowHeight="14.4" x14ac:dyDescent="0.25"/>
  <cols>
    <col min="1" max="1" width="20.33203125" customWidth="1"/>
    <col min="6" max="6" width="26.6640625" customWidth="1"/>
    <col min="12" max="13" width="12.21875" customWidth="1"/>
    <col min="14" max="14" width="12.88671875" customWidth="1"/>
    <col min="15" max="16" width="12.44140625" customWidth="1"/>
    <col min="17" max="17" width="11.21875" customWidth="1"/>
    <col min="18" max="18" width="9.33203125"/>
  </cols>
  <sheetData>
    <row r="1" spans="1:18" x14ac:dyDescent="0.25">
      <c r="A1" t="s">
        <v>5</v>
      </c>
      <c r="B1" t="s">
        <v>6</v>
      </c>
      <c r="C1" t="s">
        <v>7</v>
      </c>
      <c r="D1" t="s">
        <v>8</v>
      </c>
      <c r="F1" t="s">
        <v>5</v>
      </c>
      <c r="G1" t="s">
        <v>6</v>
      </c>
      <c r="H1" t="s">
        <v>7</v>
      </c>
      <c r="I1" t="s">
        <v>8</v>
      </c>
      <c r="J1" t="s">
        <v>96</v>
      </c>
      <c r="K1" t="s">
        <v>97</v>
      </c>
      <c r="L1" t="s">
        <v>37</v>
      </c>
      <c r="M1" s="36" t="s">
        <v>130</v>
      </c>
      <c r="N1" t="s">
        <v>38</v>
      </c>
      <c r="O1" t="s">
        <v>39</v>
      </c>
      <c r="P1" t="s">
        <v>98</v>
      </c>
      <c r="Q1" t="s">
        <v>40</v>
      </c>
      <c r="R1" t="s">
        <v>99</v>
      </c>
    </row>
    <row r="2" spans="1:18" x14ac:dyDescent="0.25">
      <c r="A2" t="s">
        <v>12</v>
      </c>
      <c r="F2" t="s">
        <v>100</v>
      </c>
    </row>
    <row r="3" spans="1:18" x14ac:dyDescent="0.25">
      <c r="A3" t="s">
        <v>15</v>
      </c>
      <c r="B3">
        <v>70</v>
      </c>
      <c r="C3">
        <v>260</v>
      </c>
      <c r="D3">
        <v>1.36</v>
      </c>
      <c r="F3" s="40" t="s">
        <v>15</v>
      </c>
      <c r="G3">
        <v>70</v>
      </c>
      <c r="H3">
        <v>260</v>
      </c>
      <c r="I3">
        <v>1.36</v>
      </c>
      <c r="J3">
        <f t="shared" ref="J3:J19" si="0">I3+0.5</f>
        <v>1.86</v>
      </c>
      <c r="K3">
        <v>33</v>
      </c>
      <c r="L3" s="3">
        <f>0.6*K3</f>
        <v>19.8</v>
      </c>
      <c r="M3" s="3">
        <v>0.3</v>
      </c>
      <c r="N3" s="3">
        <f t="shared" ref="N3:N13" si="1">G3/L3-M3</f>
        <v>3.2353535353535352</v>
      </c>
      <c r="O3" s="3">
        <f t="shared" ref="O3:O13" si="2">N3/J3</f>
        <v>1.7394373845986748</v>
      </c>
      <c r="P3" s="38">
        <f t="shared" ref="P3:P13" si="3">O3*H3</f>
        <v>452.25371999565544</v>
      </c>
      <c r="Q3">
        <f t="shared" ref="Q3:Q13" si="4">ROUNDDOWN(O3,0)</f>
        <v>1</v>
      </c>
      <c r="R3">
        <f t="shared" ref="R3:R13" si="5">Q3*H3</f>
        <v>260</v>
      </c>
    </row>
    <row r="4" spans="1:18" x14ac:dyDescent="0.25">
      <c r="A4" t="s">
        <v>101</v>
      </c>
      <c r="B4">
        <v>64</v>
      </c>
      <c r="C4">
        <v>252</v>
      </c>
      <c r="D4">
        <v>1.28</v>
      </c>
      <c r="F4" s="40" t="s">
        <v>101</v>
      </c>
      <c r="G4">
        <v>64</v>
      </c>
      <c r="H4">
        <v>252</v>
      </c>
      <c r="I4">
        <v>1.28</v>
      </c>
      <c r="J4">
        <f t="shared" si="0"/>
        <v>1.78</v>
      </c>
      <c r="K4">
        <v>33</v>
      </c>
      <c r="L4" s="3">
        <f t="shared" ref="L4:L19" si="6">0.6*K4</f>
        <v>19.8</v>
      </c>
      <c r="M4" s="3">
        <v>0.3</v>
      </c>
      <c r="N4" s="3">
        <f t="shared" si="1"/>
        <v>2.9323232323232324</v>
      </c>
      <c r="O4" s="3">
        <f t="shared" si="2"/>
        <v>1.6473726024287823</v>
      </c>
      <c r="P4">
        <f t="shared" si="3"/>
        <v>415.1378958120531</v>
      </c>
      <c r="Q4">
        <f t="shared" si="4"/>
        <v>1</v>
      </c>
      <c r="R4">
        <f t="shared" si="5"/>
        <v>252</v>
      </c>
    </row>
    <row r="5" spans="1:18" x14ac:dyDescent="0.25">
      <c r="A5" t="s">
        <v>102</v>
      </c>
      <c r="B5">
        <v>64</v>
      </c>
      <c r="C5">
        <v>244</v>
      </c>
      <c r="D5">
        <v>1.24</v>
      </c>
      <c r="F5" s="40" t="s">
        <v>102</v>
      </c>
      <c r="G5">
        <v>64</v>
      </c>
      <c r="H5">
        <v>244</v>
      </c>
      <c r="I5">
        <v>1.24</v>
      </c>
      <c r="J5">
        <f t="shared" si="0"/>
        <v>1.74</v>
      </c>
      <c r="K5">
        <v>33</v>
      </c>
      <c r="L5" s="3">
        <f t="shared" si="6"/>
        <v>19.8</v>
      </c>
      <c r="M5" s="3">
        <v>0.3</v>
      </c>
      <c r="N5" s="3">
        <f t="shared" si="1"/>
        <v>2.9323232323232324</v>
      </c>
      <c r="O5" s="3">
        <f t="shared" si="2"/>
        <v>1.6852432369673749</v>
      </c>
      <c r="P5">
        <f t="shared" si="3"/>
        <v>411.19934982003946</v>
      </c>
      <c r="Q5">
        <f t="shared" si="4"/>
        <v>1</v>
      </c>
      <c r="R5">
        <f t="shared" si="5"/>
        <v>244</v>
      </c>
    </row>
    <row r="6" spans="1:18" x14ac:dyDescent="0.25">
      <c r="A6" t="s">
        <v>103</v>
      </c>
      <c r="B6">
        <v>56</v>
      </c>
      <c r="C6">
        <v>240</v>
      </c>
      <c r="D6">
        <v>1.04</v>
      </c>
      <c r="F6" s="40" t="s">
        <v>103</v>
      </c>
      <c r="G6">
        <v>56</v>
      </c>
      <c r="H6">
        <v>240</v>
      </c>
      <c r="I6">
        <v>1.04</v>
      </c>
      <c r="J6">
        <f t="shared" si="0"/>
        <v>1.54</v>
      </c>
      <c r="K6">
        <v>33</v>
      </c>
      <c r="L6" s="3">
        <f t="shared" si="6"/>
        <v>19.8</v>
      </c>
      <c r="M6" s="3">
        <v>0.3</v>
      </c>
      <c r="N6" s="3">
        <f t="shared" si="1"/>
        <v>2.5282828282828285</v>
      </c>
      <c r="O6" s="3">
        <f t="shared" si="2"/>
        <v>1.6417420962875509</v>
      </c>
      <c r="P6">
        <f t="shared" si="3"/>
        <v>394.0181031090122</v>
      </c>
      <c r="Q6">
        <f t="shared" si="4"/>
        <v>1</v>
      </c>
      <c r="R6">
        <f t="shared" si="5"/>
        <v>240</v>
      </c>
    </row>
    <row r="7" spans="1:18" x14ac:dyDescent="0.25">
      <c r="A7" t="s">
        <v>104</v>
      </c>
      <c r="B7">
        <v>70</v>
      </c>
      <c r="C7">
        <v>264</v>
      </c>
      <c r="D7">
        <v>1.76</v>
      </c>
      <c r="F7" s="40" t="s">
        <v>104</v>
      </c>
      <c r="G7">
        <v>70</v>
      </c>
      <c r="H7">
        <v>264</v>
      </c>
      <c r="I7">
        <v>1.76</v>
      </c>
      <c r="J7">
        <f t="shared" si="0"/>
        <v>2.2599999999999998</v>
      </c>
      <c r="K7">
        <v>33</v>
      </c>
      <c r="L7" s="3">
        <f t="shared" si="6"/>
        <v>19.8</v>
      </c>
      <c r="M7" s="3">
        <v>0.3</v>
      </c>
      <c r="N7" s="3">
        <f t="shared" si="1"/>
        <v>3.2353535353535352</v>
      </c>
      <c r="O7" s="3">
        <f t="shared" si="2"/>
        <v>1.4315723607759008</v>
      </c>
      <c r="P7">
        <f t="shared" si="3"/>
        <v>377.93510324483782</v>
      </c>
      <c r="Q7">
        <f t="shared" si="4"/>
        <v>1</v>
      </c>
      <c r="R7">
        <f t="shared" si="5"/>
        <v>264</v>
      </c>
    </row>
    <row r="8" spans="1:18" x14ac:dyDescent="0.25">
      <c r="A8" t="s">
        <v>105</v>
      </c>
      <c r="B8">
        <v>50</v>
      </c>
      <c r="C8">
        <v>256</v>
      </c>
      <c r="D8">
        <v>1.17</v>
      </c>
      <c r="F8" s="40" t="s">
        <v>105</v>
      </c>
      <c r="G8">
        <v>50</v>
      </c>
      <c r="H8">
        <v>256</v>
      </c>
      <c r="I8">
        <v>1.17</v>
      </c>
      <c r="J8">
        <f t="shared" si="0"/>
        <v>1.67</v>
      </c>
      <c r="K8">
        <v>33</v>
      </c>
      <c r="L8" s="3">
        <f t="shared" si="6"/>
        <v>19.8</v>
      </c>
      <c r="M8" s="3">
        <v>0.3</v>
      </c>
      <c r="N8" s="3">
        <f t="shared" si="1"/>
        <v>2.2252525252525253</v>
      </c>
      <c r="O8" s="3">
        <f t="shared" si="2"/>
        <v>1.3324865420673804</v>
      </c>
      <c r="P8">
        <f t="shared" si="3"/>
        <v>341.11655476924938</v>
      </c>
      <c r="Q8">
        <f t="shared" si="4"/>
        <v>1</v>
      </c>
      <c r="R8">
        <f t="shared" si="5"/>
        <v>256</v>
      </c>
    </row>
    <row r="9" spans="1:18" x14ac:dyDescent="0.25">
      <c r="A9" t="s">
        <v>106</v>
      </c>
      <c r="B9">
        <v>58</v>
      </c>
      <c r="C9">
        <v>174</v>
      </c>
      <c r="D9">
        <v>0.71</v>
      </c>
      <c r="F9" s="41" t="s">
        <v>106</v>
      </c>
      <c r="G9">
        <v>58</v>
      </c>
      <c r="H9">
        <v>174</v>
      </c>
      <c r="I9">
        <v>0.71</v>
      </c>
      <c r="J9">
        <f t="shared" si="0"/>
        <v>1.21</v>
      </c>
      <c r="K9">
        <v>33</v>
      </c>
      <c r="L9" s="3">
        <f t="shared" si="6"/>
        <v>19.8</v>
      </c>
      <c r="M9" s="3">
        <v>0.3</v>
      </c>
      <c r="N9" s="3">
        <f t="shared" si="1"/>
        <v>2.6292929292929292</v>
      </c>
      <c r="O9" s="3">
        <f t="shared" si="2"/>
        <v>2.1729693630520077</v>
      </c>
      <c r="P9">
        <f t="shared" si="3"/>
        <v>378.09666917104937</v>
      </c>
      <c r="Q9">
        <f t="shared" si="4"/>
        <v>2</v>
      </c>
      <c r="R9">
        <f t="shared" si="5"/>
        <v>348</v>
      </c>
    </row>
    <row r="10" spans="1:18" x14ac:dyDescent="0.25">
      <c r="A10" t="s">
        <v>20</v>
      </c>
      <c r="B10">
        <v>60</v>
      </c>
      <c r="C10">
        <v>192</v>
      </c>
      <c r="D10">
        <v>0.8</v>
      </c>
      <c r="F10" s="41" t="s">
        <v>20</v>
      </c>
      <c r="G10">
        <v>60</v>
      </c>
      <c r="H10">
        <v>192</v>
      </c>
      <c r="I10">
        <v>0.8</v>
      </c>
      <c r="J10">
        <f t="shared" si="0"/>
        <v>1.3</v>
      </c>
      <c r="K10">
        <v>33</v>
      </c>
      <c r="L10" s="3">
        <f t="shared" si="6"/>
        <v>19.8</v>
      </c>
      <c r="M10" s="3">
        <v>0.3</v>
      </c>
      <c r="N10" s="3">
        <f t="shared" si="1"/>
        <v>2.7303030303030305</v>
      </c>
      <c r="O10" s="3">
        <f t="shared" si="2"/>
        <v>2.1002331002331003</v>
      </c>
      <c r="P10">
        <f t="shared" si="3"/>
        <v>403.24475524475525</v>
      </c>
      <c r="Q10">
        <f t="shared" si="4"/>
        <v>2</v>
      </c>
      <c r="R10">
        <f t="shared" si="5"/>
        <v>384</v>
      </c>
    </row>
    <row r="11" spans="1:18" x14ac:dyDescent="0.25">
      <c r="A11" t="s">
        <v>107</v>
      </c>
      <c r="B11">
        <v>62</v>
      </c>
      <c r="C11">
        <v>196</v>
      </c>
      <c r="D11">
        <v>0.9</v>
      </c>
      <c r="F11" s="41" t="s">
        <v>107</v>
      </c>
      <c r="G11">
        <v>62</v>
      </c>
      <c r="H11">
        <v>196</v>
      </c>
      <c r="I11">
        <v>0.9</v>
      </c>
      <c r="J11">
        <f t="shared" si="0"/>
        <v>1.4</v>
      </c>
      <c r="K11">
        <v>33</v>
      </c>
      <c r="L11" s="3">
        <f t="shared" si="6"/>
        <v>19.8</v>
      </c>
      <c r="M11" s="3">
        <v>0.3</v>
      </c>
      <c r="N11" s="3">
        <f t="shared" si="1"/>
        <v>2.8313131313131312</v>
      </c>
      <c r="O11" s="3">
        <f t="shared" si="2"/>
        <v>2.0223665223665224</v>
      </c>
      <c r="P11">
        <f t="shared" si="3"/>
        <v>396.38383838383839</v>
      </c>
      <c r="Q11">
        <f t="shared" si="4"/>
        <v>2</v>
      </c>
      <c r="R11">
        <f t="shared" si="5"/>
        <v>392</v>
      </c>
    </row>
    <row r="12" spans="1:18" x14ac:dyDescent="0.25">
      <c r="A12" t="s">
        <v>108</v>
      </c>
      <c r="B12">
        <v>60</v>
      </c>
      <c r="C12">
        <v>192</v>
      </c>
      <c r="D12">
        <v>0.87</v>
      </c>
      <c r="F12" s="41" t="s">
        <v>131</v>
      </c>
      <c r="G12">
        <v>60</v>
      </c>
      <c r="H12">
        <v>192</v>
      </c>
      <c r="I12">
        <v>0.87</v>
      </c>
      <c r="J12">
        <f t="shared" si="0"/>
        <v>1.37</v>
      </c>
      <c r="K12">
        <v>33</v>
      </c>
      <c r="L12" s="3">
        <f t="shared" si="6"/>
        <v>19.8</v>
      </c>
      <c r="M12" s="3">
        <v>0.3</v>
      </c>
      <c r="N12" s="3">
        <f t="shared" si="1"/>
        <v>2.7303030303030305</v>
      </c>
      <c r="O12" s="3">
        <f t="shared" si="2"/>
        <v>1.9929219199292192</v>
      </c>
      <c r="P12">
        <f t="shared" si="3"/>
        <v>382.6410086264101</v>
      </c>
      <c r="Q12">
        <f t="shared" si="4"/>
        <v>1</v>
      </c>
      <c r="R12">
        <f t="shared" si="5"/>
        <v>192</v>
      </c>
    </row>
    <row r="13" spans="1:18" x14ac:dyDescent="0.25">
      <c r="A13" t="s">
        <v>109</v>
      </c>
      <c r="B13">
        <v>56</v>
      </c>
      <c r="C13">
        <v>156</v>
      </c>
      <c r="D13">
        <v>0.73</v>
      </c>
      <c r="F13" s="41" t="s">
        <v>124</v>
      </c>
      <c r="G13">
        <v>56</v>
      </c>
      <c r="H13">
        <v>156</v>
      </c>
      <c r="I13">
        <v>0.73</v>
      </c>
      <c r="J13">
        <f t="shared" si="0"/>
        <v>1.23</v>
      </c>
      <c r="K13">
        <v>33</v>
      </c>
      <c r="L13" s="3">
        <f t="shared" si="6"/>
        <v>19.8</v>
      </c>
      <c r="M13" s="3">
        <v>0.3</v>
      </c>
      <c r="N13" s="3">
        <f t="shared" si="1"/>
        <v>2.5282828282828285</v>
      </c>
      <c r="O13" s="3">
        <f t="shared" si="2"/>
        <v>2.055514494538885</v>
      </c>
      <c r="P13">
        <f t="shared" si="3"/>
        <v>320.66026114806607</v>
      </c>
      <c r="Q13">
        <f t="shared" si="4"/>
        <v>2</v>
      </c>
      <c r="R13">
        <f t="shared" si="5"/>
        <v>312</v>
      </c>
    </row>
    <row r="14" spans="1:18" x14ac:dyDescent="0.25">
      <c r="F14" s="41"/>
      <c r="L14" s="3"/>
      <c r="M14" s="3"/>
      <c r="N14" s="3"/>
      <c r="O14" s="3"/>
    </row>
    <row r="15" spans="1:18" x14ac:dyDescent="0.25">
      <c r="F15" s="37" t="s">
        <v>129</v>
      </c>
      <c r="G15">
        <v>56</v>
      </c>
      <c r="H15">
        <v>300</v>
      </c>
      <c r="I15">
        <v>1.18</v>
      </c>
      <c r="J15">
        <f t="shared" si="0"/>
        <v>1.68</v>
      </c>
      <c r="K15">
        <v>33</v>
      </c>
      <c r="L15" s="3">
        <f t="shared" si="6"/>
        <v>19.8</v>
      </c>
      <c r="M15" s="3">
        <v>0.3</v>
      </c>
      <c r="N15" s="3">
        <f t="shared" ref="N15" si="7">G15/L15-M15</f>
        <v>2.5282828282828285</v>
      </c>
      <c r="O15" s="3">
        <f t="shared" ref="O15" si="8">N15/J15</f>
        <v>1.504930254930255</v>
      </c>
      <c r="P15" s="38">
        <f t="shared" ref="P15" si="9">O15*H15</f>
        <v>451.47907647907653</v>
      </c>
      <c r="Q15">
        <f t="shared" ref="Q15" si="10">ROUNDDOWN(O15,0)</f>
        <v>1</v>
      </c>
      <c r="R15">
        <f t="shared" ref="R15" si="11">Q15*H15</f>
        <v>300</v>
      </c>
    </row>
    <row r="16" spans="1:18" x14ac:dyDescent="0.25">
      <c r="F16" s="37" t="s">
        <v>125</v>
      </c>
      <c r="G16">
        <v>60</v>
      </c>
      <c r="H16">
        <v>188</v>
      </c>
      <c r="I16">
        <v>0.72</v>
      </c>
      <c r="J16">
        <f t="shared" si="0"/>
        <v>1.22</v>
      </c>
      <c r="K16">
        <v>33</v>
      </c>
      <c r="L16" s="3">
        <f t="shared" si="6"/>
        <v>19.8</v>
      </c>
      <c r="M16" s="3">
        <v>0.3</v>
      </c>
      <c r="N16" s="3">
        <f t="shared" ref="N16:N19" si="12">G16/L16-M16</f>
        <v>2.7303030303030305</v>
      </c>
      <c r="O16" s="3">
        <f>N16/J16</f>
        <v>2.2379533035270742</v>
      </c>
      <c r="P16">
        <f t="shared" ref="P16:P19" si="13">O16*H16</f>
        <v>420.73522106308997</v>
      </c>
      <c r="Q16" s="38">
        <f>ROUNDDOWN(O16,0)</f>
        <v>2</v>
      </c>
      <c r="R16">
        <f t="shared" ref="R16:R19" si="14">Q16*H16</f>
        <v>376</v>
      </c>
    </row>
    <row r="17" spans="6:18" x14ac:dyDescent="0.25">
      <c r="F17" s="37" t="s">
        <v>126</v>
      </c>
      <c r="G17">
        <v>64</v>
      </c>
      <c r="H17">
        <v>256</v>
      </c>
      <c r="I17">
        <v>1.2</v>
      </c>
      <c r="J17">
        <f t="shared" si="0"/>
        <v>1.7</v>
      </c>
      <c r="K17">
        <v>33</v>
      </c>
      <c r="L17" s="3">
        <f t="shared" si="6"/>
        <v>19.8</v>
      </c>
      <c r="M17" s="3">
        <v>0.3</v>
      </c>
      <c r="N17" s="3">
        <f>G17/L17-M17</f>
        <v>2.9323232323232324</v>
      </c>
      <c r="O17" s="3">
        <f t="shared" ref="O17:O18" si="15">N17/J17</f>
        <v>1.7248960190136662</v>
      </c>
      <c r="P17">
        <f t="shared" si="13"/>
        <v>441.57338086749854</v>
      </c>
      <c r="Q17">
        <f t="shared" ref="Q17:Q19" si="16">ROUNDDOWN(O17,0)</f>
        <v>1</v>
      </c>
      <c r="R17">
        <f t="shared" si="14"/>
        <v>256</v>
      </c>
    </row>
    <row r="18" spans="6:18" x14ac:dyDescent="0.25">
      <c r="F18" s="37" t="s">
        <v>127</v>
      </c>
      <c r="G18">
        <v>70</v>
      </c>
      <c r="H18">
        <v>248</v>
      </c>
      <c r="I18">
        <v>1.5</v>
      </c>
      <c r="J18">
        <f t="shared" si="0"/>
        <v>2</v>
      </c>
      <c r="K18">
        <v>33</v>
      </c>
      <c r="L18" s="3">
        <f t="shared" si="6"/>
        <v>19.8</v>
      </c>
      <c r="M18" s="3">
        <v>0.3</v>
      </c>
      <c r="N18" s="3">
        <f t="shared" si="12"/>
        <v>3.2353535353535352</v>
      </c>
      <c r="O18" s="3">
        <f t="shared" si="15"/>
        <v>1.6176767676767676</v>
      </c>
      <c r="P18">
        <f t="shared" si="13"/>
        <v>401.18383838383835</v>
      </c>
      <c r="Q18">
        <f t="shared" si="16"/>
        <v>1</v>
      </c>
      <c r="R18">
        <f t="shared" si="14"/>
        <v>248</v>
      </c>
    </row>
    <row r="19" spans="6:18" x14ac:dyDescent="0.25">
      <c r="F19" s="37" t="s">
        <v>128</v>
      </c>
      <c r="G19">
        <v>56</v>
      </c>
      <c r="H19">
        <v>144</v>
      </c>
      <c r="I19">
        <v>0.56000000000000005</v>
      </c>
      <c r="J19">
        <f t="shared" si="0"/>
        <v>1.06</v>
      </c>
      <c r="K19">
        <v>33</v>
      </c>
      <c r="L19" s="3">
        <f t="shared" si="6"/>
        <v>19.8</v>
      </c>
      <c r="M19" s="3">
        <v>0.3</v>
      </c>
      <c r="N19" s="3">
        <f t="shared" si="12"/>
        <v>2.5282828282828285</v>
      </c>
      <c r="O19" s="3">
        <f>N19/J19</f>
        <v>2.3851724795121023</v>
      </c>
      <c r="P19">
        <f t="shared" si="13"/>
        <v>343.46483704974275</v>
      </c>
      <c r="Q19" s="39">
        <f t="shared" si="16"/>
        <v>2</v>
      </c>
      <c r="R19">
        <f t="shared" si="14"/>
        <v>288</v>
      </c>
    </row>
    <row r="20" spans="6:18" ht="15" customHeight="1" x14ac:dyDescent="0.25">
      <c r="L20" s="3">
        <f t="shared" ref="L20:L38" si="17">0.7*K20</f>
        <v>0</v>
      </c>
      <c r="M20" s="3"/>
      <c r="N20" s="3"/>
      <c r="O20" s="3"/>
    </row>
    <row r="21" spans="6:18" x14ac:dyDescent="0.25">
      <c r="F21" t="s">
        <v>110</v>
      </c>
      <c r="L21" s="3">
        <f t="shared" si="17"/>
        <v>0</v>
      </c>
      <c r="M21" s="3"/>
      <c r="N21" s="3"/>
      <c r="O21" s="3"/>
    </row>
    <row r="22" spans="6:18" x14ac:dyDescent="0.25">
      <c r="F22" t="s">
        <v>15</v>
      </c>
      <c r="G22">
        <v>70</v>
      </c>
      <c r="H22">
        <v>224</v>
      </c>
      <c r="I22">
        <v>1.44</v>
      </c>
      <c r="J22">
        <f t="shared" ref="J22:J38" si="18">I22+0.5</f>
        <v>1.94</v>
      </c>
      <c r="K22">
        <v>33</v>
      </c>
      <c r="L22" s="3">
        <f t="shared" si="17"/>
        <v>23.099999999999998</v>
      </c>
      <c r="M22" s="3">
        <v>0.25</v>
      </c>
      <c r="N22" s="3">
        <f t="shared" ref="N22:N38" si="19">G22/L22-M22</f>
        <v>2.7803030303030307</v>
      </c>
      <c r="O22" s="3">
        <f t="shared" ref="O22:O38" si="20">N22/J22</f>
        <v>1.4331458919087787</v>
      </c>
      <c r="P22">
        <f t="shared" ref="P22:P38" si="21">O22*H22</f>
        <v>321.02467978756641</v>
      </c>
      <c r="Q22">
        <f t="shared" ref="Q22:Q38" si="22">ROUNDDOWN(O22,0)</f>
        <v>1</v>
      </c>
      <c r="R22">
        <f t="shared" ref="R22:R38" si="23">Q22*H22</f>
        <v>224</v>
      </c>
    </row>
    <row r="23" spans="6:18" x14ac:dyDescent="0.25">
      <c r="F23" t="s">
        <v>111</v>
      </c>
      <c r="G23">
        <v>70</v>
      </c>
      <c r="H23">
        <v>232</v>
      </c>
      <c r="I23">
        <v>1.52</v>
      </c>
      <c r="J23">
        <f t="shared" si="18"/>
        <v>2.02</v>
      </c>
      <c r="K23">
        <v>33</v>
      </c>
      <c r="L23" s="3">
        <f t="shared" si="17"/>
        <v>23.099999999999998</v>
      </c>
      <c r="M23" s="3">
        <v>0.25</v>
      </c>
      <c r="N23" s="3">
        <f t="shared" si="19"/>
        <v>2.7803030303030307</v>
      </c>
      <c r="O23" s="3">
        <f t="shared" si="20"/>
        <v>1.3763876387638765</v>
      </c>
      <c r="P23">
        <f t="shared" si="21"/>
        <v>319.32193219321937</v>
      </c>
      <c r="Q23">
        <f t="shared" si="22"/>
        <v>1</v>
      </c>
      <c r="R23">
        <f t="shared" si="23"/>
        <v>232</v>
      </c>
    </row>
    <row r="24" spans="6:18" x14ac:dyDescent="0.25">
      <c r="F24" t="s">
        <v>103</v>
      </c>
      <c r="G24">
        <v>56</v>
      </c>
      <c r="H24">
        <v>216</v>
      </c>
      <c r="I24">
        <v>1.0900000000000001</v>
      </c>
      <c r="J24">
        <f t="shared" si="18"/>
        <v>1.59</v>
      </c>
      <c r="K24">
        <v>33</v>
      </c>
      <c r="L24" s="3">
        <f t="shared" si="17"/>
        <v>23.099999999999998</v>
      </c>
      <c r="M24" s="3">
        <v>0.25</v>
      </c>
      <c r="N24" s="3">
        <f t="shared" si="19"/>
        <v>2.1742424242424243</v>
      </c>
      <c r="O24" s="3">
        <f t="shared" si="20"/>
        <v>1.3674480655612731</v>
      </c>
      <c r="P24">
        <f t="shared" si="21"/>
        <v>295.368782161235</v>
      </c>
      <c r="Q24">
        <f t="shared" si="22"/>
        <v>1</v>
      </c>
      <c r="R24">
        <f t="shared" si="23"/>
        <v>216</v>
      </c>
    </row>
    <row r="25" spans="6:18" x14ac:dyDescent="0.25">
      <c r="F25" t="s">
        <v>102</v>
      </c>
      <c r="G25">
        <v>64</v>
      </c>
      <c r="H25">
        <v>204</v>
      </c>
      <c r="I25">
        <v>1.3</v>
      </c>
      <c r="J25">
        <f t="shared" si="18"/>
        <v>1.8</v>
      </c>
      <c r="K25">
        <v>33</v>
      </c>
      <c r="L25" s="3">
        <f t="shared" si="17"/>
        <v>23.099999999999998</v>
      </c>
      <c r="M25" s="3">
        <v>0.25</v>
      </c>
      <c r="N25" s="3">
        <f t="shared" si="19"/>
        <v>2.5205627705627709</v>
      </c>
      <c r="O25" s="3">
        <f t="shared" si="20"/>
        <v>1.4003126503126504</v>
      </c>
      <c r="P25">
        <f t="shared" si="21"/>
        <v>285.6637806637807</v>
      </c>
      <c r="Q25">
        <f t="shared" si="22"/>
        <v>1</v>
      </c>
      <c r="R25">
        <f t="shared" si="23"/>
        <v>204</v>
      </c>
    </row>
    <row r="26" spans="6:18" x14ac:dyDescent="0.25">
      <c r="F26" t="s">
        <v>105</v>
      </c>
      <c r="G26">
        <v>50</v>
      </c>
      <c r="H26">
        <v>234</v>
      </c>
      <c r="I26">
        <v>1.23</v>
      </c>
      <c r="J26">
        <f t="shared" si="18"/>
        <v>1.73</v>
      </c>
      <c r="K26">
        <v>33</v>
      </c>
      <c r="L26" s="3">
        <f t="shared" si="17"/>
        <v>23.099999999999998</v>
      </c>
      <c r="M26" s="3">
        <v>0.25</v>
      </c>
      <c r="N26" s="3">
        <f t="shared" si="19"/>
        <v>1.9145021645021645</v>
      </c>
      <c r="O26" s="3">
        <f t="shared" si="20"/>
        <v>1.1066486500012511</v>
      </c>
      <c r="P26">
        <f t="shared" si="21"/>
        <v>258.95578410029276</v>
      </c>
      <c r="Q26">
        <f t="shared" si="22"/>
        <v>1</v>
      </c>
      <c r="R26">
        <f t="shared" si="23"/>
        <v>234</v>
      </c>
    </row>
    <row r="27" spans="6:18" x14ac:dyDescent="0.25">
      <c r="F27" t="s">
        <v>112</v>
      </c>
      <c r="G27">
        <v>50</v>
      </c>
      <c r="H27">
        <v>168</v>
      </c>
      <c r="I27">
        <v>1.04</v>
      </c>
      <c r="J27">
        <f t="shared" si="18"/>
        <v>1.54</v>
      </c>
      <c r="K27">
        <v>33</v>
      </c>
      <c r="L27" s="3">
        <f t="shared" si="17"/>
        <v>23.099999999999998</v>
      </c>
      <c r="M27" s="3">
        <v>0.25</v>
      </c>
      <c r="N27" s="3">
        <f t="shared" si="19"/>
        <v>1.9145021645021645</v>
      </c>
      <c r="O27" s="3">
        <f t="shared" si="20"/>
        <v>1.2431832237027043</v>
      </c>
      <c r="P27">
        <f t="shared" si="21"/>
        <v>208.85478158205433</v>
      </c>
      <c r="Q27">
        <f t="shared" si="22"/>
        <v>1</v>
      </c>
      <c r="R27">
        <f t="shared" si="23"/>
        <v>168</v>
      </c>
    </row>
    <row r="28" spans="6:18" x14ac:dyDescent="0.25">
      <c r="F28" t="s">
        <v>113</v>
      </c>
      <c r="G28">
        <v>62</v>
      </c>
      <c r="H28">
        <v>180</v>
      </c>
      <c r="I28">
        <v>0.94</v>
      </c>
      <c r="J28">
        <f t="shared" si="18"/>
        <v>1.44</v>
      </c>
      <c r="K28">
        <v>33</v>
      </c>
      <c r="L28" s="3">
        <f t="shared" si="17"/>
        <v>23.099999999999998</v>
      </c>
      <c r="M28" s="3">
        <v>0.25</v>
      </c>
      <c r="N28" s="3">
        <f t="shared" si="19"/>
        <v>2.4339826839826841</v>
      </c>
      <c r="O28" s="3">
        <f t="shared" si="20"/>
        <v>1.690265752765753</v>
      </c>
      <c r="P28">
        <f t="shared" si="21"/>
        <v>304.24783549783552</v>
      </c>
      <c r="Q28">
        <f t="shared" si="22"/>
        <v>1</v>
      </c>
      <c r="R28">
        <f t="shared" si="23"/>
        <v>180</v>
      </c>
    </row>
    <row r="29" spans="6:18" x14ac:dyDescent="0.25">
      <c r="F29" t="s">
        <v>114</v>
      </c>
      <c r="G29">
        <v>56</v>
      </c>
      <c r="H29">
        <v>124</v>
      </c>
      <c r="I29">
        <v>0.79</v>
      </c>
      <c r="J29">
        <f t="shared" si="18"/>
        <v>1.29</v>
      </c>
      <c r="K29">
        <v>33</v>
      </c>
      <c r="L29" s="3">
        <f t="shared" si="17"/>
        <v>23.099999999999998</v>
      </c>
      <c r="M29" s="3">
        <v>0.25</v>
      </c>
      <c r="N29" s="3">
        <f t="shared" si="19"/>
        <v>2.1742424242424243</v>
      </c>
      <c r="O29" s="3">
        <f t="shared" si="20"/>
        <v>1.6854592435987785</v>
      </c>
      <c r="P29">
        <f t="shared" si="21"/>
        <v>208.99694620624854</v>
      </c>
      <c r="Q29">
        <f t="shared" si="22"/>
        <v>1</v>
      </c>
      <c r="R29">
        <f t="shared" si="23"/>
        <v>124</v>
      </c>
    </row>
    <row r="30" spans="6:18" x14ac:dyDescent="0.25">
      <c r="F30" t="s">
        <v>115</v>
      </c>
      <c r="G30">
        <v>64</v>
      </c>
      <c r="H30">
        <v>126</v>
      </c>
      <c r="I30">
        <v>1.06</v>
      </c>
      <c r="J30">
        <f t="shared" si="18"/>
        <v>1.56</v>
      </c>
      <c r="K30">
        <v>33</v>
      </c>
      <c r="L30" s="3">
        <f t="shared" si="17"/>
        <v>23.099999999999998</v>
      </c>
      <c r="M30" s="3">
        <v>0.25</v>
      </c>
      <c r="N30" s="3">
        <f t="shared" si="19"/>
        <v>2.5205627705627709</v>
      </c>
      <c r="O30" s="3">
        <f t="shared" si="20"/>
        <v>1.615745365745366</v>
      </c>
      <c r="P30">
        <f t="shared" si="21"/>
        <v>203.58391608391611</v>
      </c>
      <c r="Q30">
        <f t="shared" si="22"/>
        <v>1</v>
      </c>
      <c r="R30">
        <f t="shared" si="23"/>
        <v>126</v>
      </c>
    </row>
    <row r="31" spans="6:18" x14ac:dyDescent="0.25">
      <c r="F31" t="s">
        <v>116</v>
      </c>
      <c r="G31">
        <v>60</v>
      </c>
      <c r="H31">
        <v>108</v>
      </c>
      <c r="I31">
        <v>0.88</v>
      </c>
      <c r="J31">
        <f t="shared" si="18"/>
        <v>1.38</v>
      </c>
      <c r="K31">
        <v>33</v>
      </c>
      <c r="L31" s="3">
        <f t="shared" si="17"/>
        <v>23.099999999999998</v>
      </c>
      <c r="M31" s="3">
        <v>0.25</v>
      </c>
      <c r="N31" s="3">
        <f t="shared" si="19"/>
        <v>2.3474025974025978</v>
      </c>
      <c r="O31" s="3">
        <f t="shared" si="20"/>
        <v>1.7010163749294189</v>
      </c>
      <c r="P31">
        <f t="shared" si="21"/>
        <v>183.70976849237724</v>
      </c>
      <c r="Q31">
        <f t="shared" si="22"/>
        <v>1</v>
      </c>
      <c r="R31">
        <f t="shared" si="23"/>
        <v>108</v>
      </c>
    </row>
    <row r="32" spans="6:18" x14ac:dyDescent="0.25">
      <c r="F32" t="s">
        <v>117</v>
      </c>
      <c r="G32">
        <v>48</v>
      </c>
      <c r="H32">
        <v>130</v>
      </c>
      <c r="I32">
        <v>0.79</v>
      </c>
      <c r="J32">
        <f t="shared" si="18"/>
        <v>1.29</v>
      </c>
      <c r="K32">
        <v>33</v>
      </c>
      <c r="L32" s="3">
        <f t="shared" si="17"/>
        <v>23.099999999999998</v>
      </c>
      <c r="M32" s="3">
        <v>0.25</v>
      </c>
      <c r="N32" s="3">
        <f t="shared" si="19"/>
        <v>1.8279220779220782</v>
      </c>
      <c r="O32" s="3">
        <f t="shared" si="20"/>
        <v>1.4169938588543241</v>
      </c>
      <c r="P32">
        <f t="shared" si="21"/>
        <v>184.20920165106213</v>
      </c>
      <c r="Q32">
        <f t="shared" si="22"/>
        <v>1</v>
      </c>
      <c r="R32">
        <f t="shared" si="23"/>
        <v>130</v>
      </c>
    </row>
    <row r="33" spans="6:18" x14ac:dyDescent="0.25">
      <c r="F33" t="s">
        <v>118</v>
      </c>
      <c r="G33">
        <v>46</v>
      </c>
      <c r="H33">
        <v>100</v>
      </c>
      <c r="I33">
        <v>0.63</v>
      </c>
      <c r="J33">
        <f t="shared" si="18"/>
        <v>1.1299999999999999</v>
      </c>
      <c r="K33">
        <v>33</v>
      </c>
      <c r="L33" s="3">
        <f t="shared" si="17"/>
        <v>23.099999999999998</v>
      </c>
      <c r="M33" s="3">
        <v>0.25</v>
      </c>
      <c r="N33" s="3">
        <f t="shared" si="19"/>
        <v>1.7413419913419916</v>
      </c>
      <c r="O33" s="3">
        <f t="shared" si="20"/>
        <v>1.5410106118070723</v>
      </c>
      <c r="P33">
        <f t="shared" si="21"/>
        <v>154.10106118070723</v>
      </c>
      <c r="Q33">
        <f t="shared" si="22"/>
        <v>1</v>
      </c>
      <c r="R33">
        <f t="shared" si="23"/>
        <v>100</v>
      </c>
    </row>
    <row r="34" spans="6:18" x14ac:dyDescent="0.25">
      <c r="F34" s="1" t="s">
        <v>119</v>
      </c>
      <c r="G34" s="2">
        <v>48</v>
      </c>
      <c r="H34" s="2">
        <v>100</v>
      </c>
      <c r="I34" s="2">
        <v>0.8</v>
      </c>
      <c r="J34" s="2">
        <f t="shared" si="18"/>
        <v>1.3</v>
      </c>
      <c r="K34" s="2">
        <v>33</v>
      </c>
      <c r="L34" s="3">
        <f t="shared" si="17"/>
        <v>23.099999999999998</v>
      </c>
      <c r="M34" s="4">
        <v>0.25</v>
      </c>
      <c r="N34" s="4">
        <f t="shared" si="19"/>
        <v>1.8279220779220782</v>
      </c>
      <c r="O34" s="4">
        <f t="shared" si="20"/>
        <v>1.4060939060939062</v>
      </c>
      <c r="P34" s="2">
        <f t="shared" si="21"/>
        <v>140.60939060939063</v>
      </c>
      <c r="Q34" s="2">
        <f t="shared" si="22"/>
        <v>1</v>
      </c>
      <c r="R34" s="2">
        <f t="shared" si="23"/>
        <v>100</v>
      </c>
    </row>
    <row r="35" spans="6:18" x14ac:dyDescent="0.25">
      <c r="F35" s="1" t="s">
        <v>120</v>
      </c>
      <c r="G35" s="2">
        <v>42</v>
      </c>
      <c r="H35" s="2">
        <v>144</v>
      </c>
      <c r="I35" s="2">
        <v>0.87</v>
      </c>
      <c r="J35" s="2">
        <f t="shared" si="18"/>
        <v>1.37</v>
      </c>
      <c r="K35" s="2">
        <v>33</v>
      </c>
      <c r="L35" s="3">
        <f t="shared" si="17"/>
        <v>23.099999999999998</v>
      </c>
      <c r="M35" s="4">
        <v>0.25</v>
      </c>
      <c r="N35" s="4">
        <f t="shared" si="19"/>
        <v>1.5681818181818183</v>
      </c>
      <c r="O35" s="4">
        <f t="shared" si="20"/>
        <v>1.1446582614465826</v>
      </c>
      <c r="P35" s="2">
        <f t="shared" si="21"/>
        <v>164.8307896483079</v>
      </c>
      <c r="Q35" s="2">
        <f t="shared" si="22"/>
        <v>1</v>
      </c>
      <c r="R35" s="2">
        <f t="shared" si="23"/>
        <v>144</v>
      </c>
    </row>
    <row r="36" spans="6:18" x14ac:dyDescent="0.25">
      <c r="F36" s="1" t="s">
        <v>121</v>
      </c>
      <c r="G36" s="2">
        <v>40</v>
      </c>
      <c r="H36" s="2">
        <v>108</v>
      </c>
      <c r="I36" s="2">
        <v>0.64</v>
      </c>
      <c r="J36" s="2">
        <f t="shared" si="18"/>
        <v>1.1400000000000001</v>
      </c>
      <c r="K36" s="2">
        <v>33</v>
      </c>
      <c r="L36" s="3">
        <f t="shared" si="17"/>
        <v>23.099999999999998</v>
      </c>
      <c r="M36" s="4">
        <v>0.25</v>
      </c>
      <c r="N36" s="4">
        <f t="shared" si="19"/>
        <v>1.4816017316017318</v>
      </c>
      <c r="O36" s="4">
        <f t="shared" si="20"/>
        <v>1.2996506417559051</v>
      </c>
      <c r="P36" s="2">
        <f t="shared" si="21"/>
        <v>140.36226930963775</v>
      </c>
      <c r="Q36" s="2">
        <f t="shared" si="22"/>
        <v>1</v>
      </c>
      <c r="R36" s="2">
        <f t="shared" si="23"/>
        <v>108</v>
      </c>
    </row>
    <row r="37" spans="6:18" x14ac:dyDescent="0.25">
      <c r="F37" s="1" t="s">
        <v>122</v>
      </c>
      <c r="G37" s="2">
        <v>36</v>
      </c>
      <c r="H37" s="2">
        <v>90</v>
      </c>
      <c r="I37" s="2">
        <v>0.52</v>
      </c>
      <c r="J37" s="2">
        <f t="shared" si="18"/>
        <v>1.02</v>
      </c>
      <c r="K37" s="2">
        <v>33</v>
      </c>
      <c r="L37" s="3">
        <f t="shared" si="17"/>
        <v>23.099999999999998</v>
      </c>
      <c r="M37" s="4">
        <v>0.25</v>
      </c>
      <c r="N37" s="4">
        <f t="shared" si="19"/>
        <v>1.3084415584415585</v>
      </c>
      <c r="O37" s="4">
        <f t="shared" si="20"/>
        <v>1.2827858416093711</v>
      </c>
      <c r="P37" s="2">
        <f t="shared" si="21"/>
        <v>115.4507257448434</v>
      </c>
      <c r="Q37" s="2">
        <f t="shared" si="22"/>
        <v>1</v>
      </c>
      <c r="R37" s="2">
        <f t="shared" si="23"/>
        <v>90</v>
      </c>
    </row>
    <row r="38" spans="6:18" x14ac:dyDescent="0.25">
      <c r="F38" s="1" t="s">
        <v>123</v>
      </c>
      <c r="G38" s="2">
        <v>40</v>
      </c>
      <c r="H38" s="2">
        <v>80</v>
      </c>
      <c r="I38" s="2">
        <v>0.61</v>
      </c>
      <c r="J38" s="2">
        <f t="shared" si="18"/>
        <v>1.1099999999999999</v>
      </c>
      <c r="K38" s="2">
        <v>33</v>
      </c>
      <c r="L38" s="3">
        <f t="shared" si="17"/>
        <v>23.099999999999998</v>
      </c>
      <c r="M38" s="4">
        <v>0.25</v>
      </c>
      <c r="N38" s="4">
        <f t="shared" si="19"/>
        <v>1.4816017316017318</v>
      </c>
      <c r="O38" s="4">
        <f t="shared" si="20"/>
        <v>1.3347763347763351</v>
      </c>
      <c r="P38" s="2">
        <f t="shared" si="21"/>
        <v>106.78210678210681</v>
      </c>
      <c r="Q38" s="2">
        <f t="shared" si="22"/>
        <v>1</v>
      </c>
      <c r="R38" s="2">
        <f t="shared" si="23"/>
        <v>80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C5E44-5FB1-4240-9320-32DD3E9F55EC}">
  <dimension ref="A1:K25"/>
  <sheetViews>
    <sheetView workbookViewId="0">
      <selection sqref="A1:K24"/>
    </sheetView>
  </sheetViews>
  <sheetFormatPr defaultRowHeight="14.4" x14ac:dyDescent="0.25"/>
  <cols>
    <col min="2" max="2" width="31.5546875" customWidth="1"/>
    <col min="3" max="3" width="9.5546875" bestFit="1" customWidth="1"/>
    <col min="4" max="4" width="7.5546875" bestFit="1" customWidth="1"/>
    <col min="5" max="6" width="9.5546875" bestFit="1" customWidth="1"/>
    <col min="7" max="8" width="13.88671875" bestFit="1" customWidth="1"/>
    <col min="9" max="9" width="11.6640625" bestFit="1" customWidth="1"/>
    <col min="10" max="11" width="9.5546875" bestFit="1" customWidth="1"/>
  </cols>
  <sheetData>
    <row r="1" spans="1:11" x14ac:dyDescent="0.25">
      <c r="C1" s="36" t="s">
        <v>132</v>
      </c>
      <c r="E1" s="36" t="s">
        <v>133</v>
      </c>
      <c r="G1" s="36" t="s">
        <v>134</v>
      </c>
      <c r="I1" s="36" t="s">
        <v>135</v>
      </c>
      <c r="K1" s="36" t="s">
        <v>130</v>
      </c>
    </row>
    <row r="2" spans="1:11" x14ac:dyDescent="0.25">
      <c r="C2" s="36">
        <v>160</v>
      </c>
      <c r="E2">
        <v>1</v>
      </c>
      <c r="G2">
        <v>33</v>
      </c>
      <c r="I2">
        <v>0.6</v>
      </c>
      <c r="K2">
        <v>0.3</v>
      </c>
    </row>
    <row r="3" spans="1:11" x14ac:dyDescent="0.25">
      <c r="C3" s="36"/>
    </row>
    <row r="4" spans="1:11" x14ac:dyDescent="0.25">
      <c r="B4" s="36" t="s">
        <v>136</v>
      </c>
      <c r="C4" t="s">
        <v>6</v>
      </c>
      <c r="D4" t="s">
        <v>7</v>
      </c>
      <c r="E4" t="s">
        <v>8</v>
      </c>
      <c r="F4" t="s">
        <v>96</v>
      </c>
      <c r="G4" t="s">
        <v>38</v>
      </c>
      <c r="H4" t="s">
        <v>39</v>
      </c>
      <c r="I4" t="s">
        <v>98</v>
      </c>
      <c r="J4" t="s">
        <v>40</v>
      </c>
      <c r="K4" t="s">
        <v>99</v>
      </c>
    </row>
    <row r="5" spans="1:11" x14ac:dyDescent="0.25">
      <c r="A5" s="45" t="s">
        <v>138</v>
      </c>
      <c r="B5" s="49" t="s">
        <v>15</v>
      </c>
      <c r="C5">
        <v>70</v>
      </c>
      <c r="D5">
        <v>260</v>
      </c>
      <c r="E5">
        <v>1.36</v>
      </c>
      <c r="F5" s="43">
        <f>E5*SQRT(200/($C$2*$E$2+100))+0.5</f>
        <v>1.6927989062575599</v>
      </c>
      <c r="G5" s="43">
        <f>C5/$G$2/$I$2-$K$2</f>
        <v>3.2353535353535356</v>
      </c>
      <c r="H5" s="43">
        <f>G5/F5</f>
        <v>1.9112450530265617</v>
      </c>
      <c r="I5" s="44">
        <f>H5*D5</f>
        <v>496.92371378690603</v>
      </c>
      <c r="J5">
        <f t="shared" ref="J5:J22" si="0">ROUNDDOWN(H5,0)</f>
        <v>1</v>
      </c>
      <c r="K5" s="42">
        <f>J5*D5</f>
        <v>260</v>
      </c>
    </row>
    <row r="6" spans="1:11" x14ac:dyDescent="0.25">
      <c r="A6" s="45"/>
      <c r="B6" s="49" t="s">
        <v>126</v>
      </c>
      <c r="C6">
        <v>64</v>
      </c>
      <c r="D6">
        <v>256</v>
      </c>
      <c r="E6">
        <v>1.2</v>
      </c>
      <c r="F6" s="43">
        <f>E6*SQRT(200/($C$2*$E$2+100))+0.5</f>
        <v>1.552469623168435</v>
      </c>
      <c r="G6" s="43">
        <f>C6/$G$2/$I$2-$K$2</f>
        <v>2.9323232323232329</v>
      </c>
      <c r="H6" s="43">
        <f>G6/F6</f>
        <v>1.8888119861170971</v>
      </c>
      <c r="I6" s="43">
        <f>H6*D6</f>
        <v>483.53586844597686</v>
      </c>
      <c r="J6">
        <f t="shared" si="0"/>
        <v>1</v>
      </c>
      <c r="K6">
        <f>J6*D6</f>
        <v>256</v>
      </c>
    </row>
    <row r="7" spans="1:11" x14ac:dyDescent="0.25">
      <c r="A7" s="45"/>
      <c r="B7" s="49" t="s">
        <v>101</v>
      </c>
      <c r="C7">
        <v>64</v>
      </c>
      <c r="D7">
        <v>252</v>
      </c>
      <c r="E7">
        <v>1.28</v>
      </c>
      <c r="F7" s="43">
        <f>E7*SQRT(200/($C$2*$E$2+100))+0.5</f>
        <v>1.6226342647129974</v>
      </c>
      <c r="G7" s="43">
        <f>C7/$G$2/$I$2-$K$2</f>
        <v>2.9323232323232329</v>
      </c>
      <c r="H7" s="43">
        <f>G7/F7</f>
        <v>1.8071375023267402</v>
      </c>
      <c r="I7" s="43">
        <f>H7*D7</f>
        <v>455.39865058633853</v>
      </c>
      <c r="J7">
        <f t="shared" si="0"/>
        <v>1</v>
      </c>
      <c r="K7">
        <f>J7*D7</f>
        <v>252</v>
      </c>
    </row>
    <row r="8" spans="1:11" x14ac:dyDescent="0.25">
      <c r="A8" s="45"/>
      <c r="B8" s="49" t="s">
        <v>102</v>
      </c>
      <c r="C8">
        <v>64</v>
      </c>
      <c r="D8">
        <v>244</v>
      </c>
      <c r="E8">
        <v>1.24</v>
      </c>
      <c r="F8" s="43">
        <f>E8*SQRT(200/($C$2*$E$2+100))+0.5</f>
        <v>1.5875519439407162</v>
      </c>
      <c r="G8" s="43">
        <f>C8/$G$2/$I$2-$K$2</f>
        <v>2.9323232323232329</v>
      </c>
      <c r="H8" s="43">
        <f>G8/F8</f>
        <v>1.8470723074701072</v>
      </c>
      <c r="I8" s="43">
        <f>H8*D8</f>
        <v>450.68564302270613</v>
      </c>
      <c r="J8">
        <f t="shared" si="0"/>
        <v>1</v>
      </c>
      <c r="K8">
        <f>J8*D8</f>
        <v>244</v>
      </c>
    </row>
    <row r="9" spans="1:11" x14ac:dyDescent="0.25">
      <c r="A9" s="45"/>
      <c r="B9" s="49" t="s">
        <v>127</v>
      </c>
      <c r="C9">
        <v>70</v>
      </c>
      <c r="D9">
        <v>248</v>
      </c>
      <c r="E9">
        <v>1.5</v>
      </c>
      <c r="F9" s="43">
        <f>E9*SQRT(200/($C$2*$E$2+100))+0.5</f>
        <v>1.8155870289605438</v>
      </c>
      <c r="G9" s="43">
        <f>C9/$G$2/$I$2-$K$2</f>
        <v>3.2353535353535356</v>
      </c>
      <c r="H9" s="43">
        <f>G9/F9</f>
        <v>1.7819875796346891</v>
      </c>
      <c r="I9" s="43">
        <f>H9*D9</f>
        <v>441.93291974940291</v>
      </c>
      <c r="J9">
        <f t="shared" si="0"/>
        <v>1</v>
      </c>
      <c r="K9">
        <f>J9*D9</f>
        <v>248</v>
      </c>
    </row>
    <row r="10" spans="1:11" x14ac:dyDescent="0.25">
      <c r="A10" s="45"/>
      <c r="B10" s="49" t="s">
        <v>103</v>
      </c>
      <c r="C10">
        <v>56</v>
      </c>
      <c r="D10">
        <v>240</v>
      </c>
      <c r="E10">
        <v>1.04</v>
      </c>
      <c r="F10" s="43">
        <f>E10*SQRT(200/($C$2*$E$2+100))+0.5</f>
        <v>1.4121403400793104</v>
      </c>
      <c r="G10" s="43">
        <f>C10/$G$2/$I$2-$K$2</f>
        <v>2.5282828282828285</v>
      </c>
      <c r="H10" s="43">
        <f>G10/F10</f>
        <v>1.7903906265724494</v>
      </c>
      <c r="I10" s="43">
        <f>H10*D10</f>
        <v>429.69375037738786</v>
      </c>
      <c r="J10">
        <f t="shared" si="0"/>
        <v>1</v>
      </c>
      <c r="K10">
        <f>J10*D10</f>
        <v>240</v>
      </c>
    </row>
    <row r="11" spans="1:11" x14ac:dyDescent="0.25">
      <c r="A11" s="45"/>
      <c r="B11" s="49" t="s">
        <v>104</v>
      </c>
      <c r="C11">
        <v>70</v>
      </c>
      <c r="D11">
        <v>264</v>
      </c>
      <c r="E11">
        <v>1.76</v>
      </c>
      <c r="F11" s="43">
        <f>E11*SQRT(200/($C$2*$E$2+100))+0.5</f>
        <v>2.0436221139803714</v>
      </c>
      <c r="G11" s="43">
        <f>C11/$G$2/$I$2-$K$2</f>
        <v>3.2353535353535356</v>
      </c>
      <c r="H11" s="43">
        <f>G11/F11</f>
        <v>1.5831466655310478</v>
      </c>
      <c r="I11" s="43">
        <f>H11*D11</f>
        <v>417.9507197001966</v>
      </c>
      <c r="J11">
        <f t="shared" si="0"/>
        <v>1</v>
      </c>
      <c r="K11">
        <f>J11*D11</f>
        <v>264</v>
      </c>
    </row>
    <row r="12" spans="1:11" x14ac:dyDescent="0.25">
      <c r="A12" s="45"/>
      <c r="B12" s="49" t="s">
        <v>129</v>
      </c>
      <c r="C12">
        <v>56</v>
      </c>
      <c r="D12">
        <v>300</v>
      </c>
      <c r="E12">
        <v>1.18</v>
      </c>
      <c r="F12" s="43">
        <f>E12*SQRT(200/($C$2*$E$2+100))+0.5</f>
        <v>1.5349284627822943</v>
      </c>
      <c r="G12" s="43">
        <f>C12/$G$2/$I$2-$K$2</f>
        <v>2.5282828282828285</v>
      </c>
      <c r="H12" s="43">
        <f>G12/F12</f>
        <v>1.6471665550457812</v>
      </c>
      <c r="I12" s="44">
        <f>H12*D12</f>
        <v>494.1499665137344</v>
      </c>
      <c r="J12">
        <f t="shared" si="0"/>
        <v>1</v>
      </c>
      <c r="K12" s="42">
        <f>J12*D12</f>
        <v>300</v>
      </c>
    </row>
    <row r="13" spans="1:11" x14ac:dyDescent="0.25">
      <c r="A13" s="45"/>
      <c r="B13" s="49" t="s">
        <v>105</v>
      </c>
      <c r="C13">
        <v>50</v>
      </c>
      <c r="D13">
        <v>256</v>
      </c>
      <c r="E13">
        <v>1.17</v>
      </c>
      <c r="F13" s="43">
        <f>E13*SQRT(200/($C$2*$E$2+100))+0.5</f>
        <v>1.5261578825892241</v>
      </c>
      <c r="G13" s="43">
        <f>C13/$G$2/$I$2-$K$2</f>
        <v>2.2252525252525257</v>
      </c>
      <c r="H13" s="43">
        <f>G13/F13</f>
        <v>1.4580749152094559</v>
      </c>
      <c r="I13" s="43">
        <f>H13*D13</f>
        <v>373.2671782936207</v>
      </c>
      <c r="J13">
        <f>ROUNDDOWN(H13,0)</f>
        <v>1</v>
      </c>
      <c r="K13">
        <f>J13*D13</f>
        <v>256</v>
      </c>
    </row>
    <row r="14" spans="1:11" x14ac:dyDescent="0.25">
      <c r="A14" s="45"/>
      <c r="B14" s="49" t="s">
        <v>137</v>
      </c>
      <c r="C14">
        <v>60</v>
      </c>
      <c r="D14">
        <v>284</v>
      </c>
      <c r="E14">
        <v>1.0369999999999999</v>
      </c>
      <c r="F14" s="43">
        <f>E14*SQRT(200/($C$2*$E$2+100))+0.5</f>
        <v>1.4095091660213892</v>
      </c>
      <c r="G14" s="43">
        <f>C14/$G$2/$I$2-$K$2</f>
        <v>2.7303030303030305</v>
      </c>
      <c r="H14" s="43">
        <f>G14/F14</f>
        <v>1.9370594360942228</v>
      </c>
      <c r="I14" s="43">
        <f>H14*D14</f>
        <v>550.12487985075927</v>
      </c>
      <c r="J14">
        <f>ROUNDDOWN(H14,0)</f>
        <v>1</v>
      </c>
      <c r="K14">
        <f>J14*D14</f>
        <v>284</v>
      </c>
    </row>
    <row r="15" spans="1:11" x14ac:dyDescent="0.25">
      <c r="A15" s="47"/>
      <c r="B15" s="51" t="s">
        <v>140</v>
      </c>
      <c r="C15">
        <v>64</v>
      </c>
      <c r="D15">
        <v>216</v>
      </c>
      <c r="E15">
        <v>1.1200000000000001</v>
      </c>
      <c r="F15" s="43">
        <f>E15*SQRT(200/($C$2*$E$2+100))+0.5</f>
        <v>1.4823049816238729</v>
      </c>
      <c r="G15" s="43">
        <f>C15/$G$2/$I$2-$K$2</f>
        <v>2.9323232323232329</v>
      </c>
      <c r="H15" s="43">
        <f>G15/F15</f>
        <v>1.9782185641114538</v>
      </c>
      <c r="I15" s="43">
        <f>H15*D15</f>
        <v>427.29520984807402</v>
      </c>
      <c r="J15">
        <f>ROUNDDOWN(H15,0)</f>
        <v>1</v>
      </c>
      <c r="K15">
        <f>J15*D15</f>
        <v>216</v>
      </c>
    </row>
    <row r="16" spans="1:11" x14ac:dyDescent="0.25">
      <c r="A16" s="47"/>
      <c r="B16" s="51" t="s">
        <v>142</v>
      </c>
      <c r="C16">
        <v>64</v>
      </c>
      <c r="D16">
        <v>220</v>
      </c>
      <c r="E16">
        <v>1.44</v>
      </c>
      <c r="F16" s="43">
        <f>E16*SQRT(200/($C$2*$E$2+100))+0.5</f>
        <v>1.7629635478021219</v>
      </c>
      <c r="G16" s="43">
        <f>C16/$G$2/$I$2-$K$2</f>
        <v>2.9323232323232329</v>
      </c>
      <c r="H16" s="43">
        <f>G16/F16</f>
        <v>1.663292037988503</v>
      </c>
      <c r="I16" s="43">
        <f>H16*D16</f>
        <v>365.92424835747067</v>
      </c>
      <c r="J16">
        <f>ROUNDDOWN(H16,0)</f>
        <v>1</v>
      </c>
      <c r="K16">
        <f>J16*D16</f>
        <v>220</v>
      </c>
    </row>
    <row r="17" spans="1:11" x14ac:dyDescent="0.25">
      <c r="A17" s="46" t="s">
        <v>139</v>
      </c>
      <c r="B17" s="50" t="s">
        <v>128</v>
      </c>
      <c r="C17">
        <v>56</v>
      </c>
      <c r="D17">
        <v>144</v>
      </c>
      <c r="E17">
        <v>0.56000000000000005</v>
      </c>
      <c r="F17" s="43">
        <f>E17*SQRT(200/($C$2*$E$2+100))+0.5</f>
        <v>0.99115249081193646</v>
      </c>
      <c r="G17" s="43">
        <f>C17/$G$2/$I$2-$K$2</f>
        <v>2.5282828282828285</v>
      </c>
      <c r="H17" s="43">
        <f>G17/F17</f>
        <v>2.5508515104590002</v>
      </c>
      <c r="I17" s="43">
        <f>H17*D17</f>
        <v>367.32261750609604</v>
      </c>
      <c r="J17">
        <f>ROUNDDOWN(H17,0)</f>
        <v>2</v>
      </c>
      <c r="K17">
        <f>J17*D17</f>
        <v>288</v>
      </c>
    </row>
    <row r="18" spans="1:11" x14ac:dyDescent="0.25">
      <c r="A18" s="46"/>
      <c r="B18" s="50" t="s">
        <v>125</v>
      </c>
      <c r="C18">
        <v>60</v>
      </c>
      <c r="D18">
        <v>188</v>
      </c>
      <c r="E18">
        <v>0.72</v>
      </c>
      <c r="F18" s="43">
        <f>E18*SQRT(200/($C$2*$E$2+100))+0.5</f>
        <v>1.131481773901061</v>
      </c>
      <c r="G18" s="43">
        <f>C18/$G$2/$I$2-$K$2</f>
        <v>2.7303030303030305</v>
      </c>
      <c r="H18" s="43">
        <f>G18/F18</f>
        <v>2.4130331511126699</v>
      </c>
      <c r="I18" s="44">
        <f>H18*D18</f>
        <v>453.65023240918197</v>
      </c>
      <c r="J18">
        <f>ROUNDDOWN(H18,0)</f>
        <v>2</v>
      </c>
      <c r="K18">
        <f>J18*D18</f>
        <v>376</v>
      </c>
    </row>
    <row r="19" spans="1:11" x14ac:dyDescent="0.25">
      <c r="A19" s="46"/>
      <c r="B19" s="50" t="s">
        <v>106</v>
      </c>
      <c r="C19">
        <v>58</v>
      </c>
      <c r="D19">
        <v>174</v>
      </c>
      <c r="E19">
        <v>0.71</v>
      </c>
      <c r="F19" s="43">
        <f>E19*SQRT(200/($C$2*$E$2+100))+0.5</f>
        <v>1.1227111937079908</v>
      </c>
      <c r="G19" s="43">
        <f>C19/$G$2/$I$2-$K$2</f>
        <v>2.6292929292929297</v>
      </c>
      <c r="H19" s="43">
        <f>G19/F19</f>
        <v>2.3419138813510307</v>
      </c>
      <c r="I19" s="43">
        <f>H19*D19</f>
        <v>407.49301535507936</v>
      </c>
      <c r="J19">
        <f t="shared" si="0"/>
        <v>2</v>
      </c>
      <c r="K19">
        <f>J19*D19</f>
        <v>348</v>
      </c>
    </row>
    <row r="20" spans="1:11" x14ac:dyDescent="0.25">
      <c r="A20" s="46"/>
      <c r="B20" s="50" t="s">
        <v>20</v>
      </c>
      <c r="C20">
        <v>60</v>
      </c>
      <c r="D20">
        <v>192</v>
      </c>
      <c r="E20">
        <v>0.8</v>
      </c>
      <c r="F20" s="43">
        <f>E20*SQRT(200/($C$2*$E$2+100))+0.5</f>
        <v>1.2016464154456235</v>
      </c>
      <c r="G20" s="43">
        <f>C20/$G$2/$I$2-$K$2</f>
        <v>2.7303030303030305</v>
      </c>
      <c r="H20" s="43">
        <f>G20/F20</f>
        <v>2.2721351266133589</v>
      </c>
      <c r="I20" s="44">
        <f>H20*D20</f>
        <v>436.24994430976494</v>
      </c>
      <c r="J20">
        <f t="shared" si="0"/>
        <v>2</v>
      </c>
      <c r="K20" s="42">
        <f>J20*D20</f>
        <v>384</v>
      </c>
    </row>
    <row r="21" spans="1:11" x14ac:dyDescent="0.25">
      <c r="A21" s="46"/>
      <c r="B21" s="50" t="s">
        <v>124</v>
      </c>
      <c r="C21">
        <v>56</v>
      </c>
      <c r="D21">
        <v>156</v>
      </c>
      <c r="E21">
        <v>0.73</v>
      </c>
      <c r="F21" s="43">
        <f>E21*SQRT(200/($C$2*$E$2+100))+0.5</f>
        <v>1.1402523540941312</v>
      </c>
      <c r="G21" s="43">
        <f>C21/$G$2/$I$2-$K$2</f>
        <v>2.5282828282828285</v>
      </c>
      <c r="H21" s="43">
        <f>G21/F21</f>
        <v>2.2173011256717925</v>
      </c>
      <c r="I21" s="43">
        <f>H21*D21</f>
        <v>345.8989756047996</v>
      </c>
      <c r="J21">
        <f>ROUNDDOWN(H21,0)</f>
        <v>2</v>
      </c>
      <c r="K21">
        <f>J21*D21</f>
        <v>312</v>
      </c>
    </row>
    <row r="22" spans="1:11" x14ac:dyDescent="0.25">
      <c r="A22" s="46"/>
      <c r="B22" s="50" t="s">
        <v>107</v>
      </c>
      <c r="C22">
        <v>62</v>
      </c>
      <c r="D22">
        <v>196</v>
      </c>
      <c r="E22">
        <v>0.9</v>
      </c>
      <c r="F22" s="43">
        <f>E22*SQRT(200/($C$2*$E$2+100))+0.5</f>
        <v>1.2893522173763263</v>
      </c>
      <c r="G22" s="43">
        <f>C22/$G$2/$I$2-$K$2</f>
        <v>2.8313131313131317</v>
      </c>
      <c r="H22" s="43">
        <f>G22/F22</f>
        <v>2.1959190771583788</v>
      </c>
      <c r="I22" s="43">
        <f>H22*D22</f>
        <v>430.40013912304221</v>
      </c>
      <c r="J22">
        <f t="shared" si="0"/>
        <v>2</v>
      </c>
      <c r="K22" s="42">
        <f>J22*D22</f>
        <v>392</v>
      </c>
    </row>
    <row r="23" spans="1:11" x14ac:dyDescent="0.25">
      <c r="A23" s="46"/>
      <c r="B23" s="50" t="s">
        <v>131</v>
      </c>
      <c r="C23">
        <v>60</v>
      </c>
      <c r="D23">
        <v>192</v>
      </c>
      <c r="E23">
        <v>0.87</v>
      </c>
      <c r="F23" s="43">
        <f>E23*SQRT(200/($C$2*$E$2+100))+0.5</f>
        <v>1.2630404767971153</v>
      </c>
      <c r="G23" s="43">
        <f>C23/$G$2/$I$2-$K$2</f>
        <v>2.7303030303030305</v>
      </c>
      <c r="H23" s="43">
        <f>G23/F23</f>
        <v>2.1616908408404116</v>
      </c>
      <c r="I23" s="43">
        <f>H23*D23</f>
        <v>415.04464144135903</v>
      </c>
      <c r="J23">
        <f>ROUNDDOWN(H23,0)</f>
        <v>2</v>
      </c>
      <c r="K23">
        <f>J23*D23</f>
        <v>384</v>
      </c>
    </row>
    <row r="24" spans="1:11" x14ac:dyDescent="0.25">
      <c r="A24" s="48"/>
      <c r="B24" s="51" t="s">
        <v>141</v>
      </c>
      <c r="C24">
        <v>66</v>
      </c>
      <c r="D24">
        <v>192</v>
      </c>
      <c r="E24">
        <v>1.06</v>
      </c>
      <c r="F24" s="43">
        <f>E24*SQRT(200/($C$2*$E$2+100))+0.5</f>
        <v>1.4296815004654508</v>
      </c>
      <c r="G24" s="43">
        <f>C24/$G$2/$I$2-$K$2</f>
        <v>3.0333333333333337</v>
      </c>
      <c r="H24" s="43">
        <f>G24/F24</f>
        <v>2.1216846775633549</v>
      </c>
      <c r="I24" s="43">
        <f>H24*D24</f>
        <v>407.36345809216414</v>
      </c>
      <c r="J24">
        <f>ROUNDDOWN(H24,0)</f>
        <v>2</v>
      </c>
      <c r="K24">
        <f>J24*D24</f>
        <v>384</v>
      </c>
    </row>
    <row r="25" spans="1:11" x14ac:dyDescent="0.25">
      <c r="B25" s="51"/>
    </row>
  </sheetData>
  <mergeCells count="2">
    <mergeCell ref="A5:A14"/>
    <mergeCell ref="A17:A23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角色</vt:lpstr>
      <vt:lpstr>防空炮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梁天雄</cp:lastModifiedBy>
  <dcterms:created xsi:type="dcterms:W3CDTF">2020-02-05T07:19:00Z</dcterms:created>
  <dcterms:modified xsi:type="dcterms:W3CDTF">2021-04-02T07:03:05Z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